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hidePivotFieldList="1"/>
  <mc:AlternateContent xmlns:mc="http://schemas.openxmlformats.org/markup-compatibility/2006">
    <mc:Choice Requires="x15">
      <x15ac:absPath xmlns:x15ac="http://schemas.microsoft.com/office/spreadsheetml/2010/11/ac" url="J:\Dropbox\Dropbox\BE Technologie Marine\TM650\EQUIPEMENTS\"/>
    </mc:Choice>
  </mc:AlternateContent>
  <xr:revisionPtr revIDLastSave="0" documentId="13_ncr:1_{8EC88C3C-71AC-4E58-8F53-036C15AA9D02}" xr6:coauthVersionLast="47" xr6:coauthVersionMax="47" xr10:uidLastSave="{00000000-0000-0000-0000-000000000000}"/>
  <bookViews>
    <workbookView xWindow="-120" yWindow="-120" windowWidth="29040" windowHeight="15840" tabRatio="876" activeTab="4" xr2:uid="{00000000-000D-0000-FFFF-FFFF00000000}"/>
  </bookViews>
  <sheets>
    <sheet name="Récapitulatif" sheetId="9" r:id="rId1"/>
    <sheet name="Préparation de coque" sheetId="5" r:id="rId2"/>
    <sheet name="Electronique" sheetId="2" r:id="rId3"/>
    <sheet name="Electrique" sheetId="1" r:id="rId4"/>
    <sheet name="Voiles" sheetId="3" r:id="rId5"/>
    <sheet name="Matelotage" sheetId="4" r:id="rId6"/>
    <sheet name="Sécurité" sheetId="6" r:id="rId7"/>
    <sheet name="Bailles &amp; Rangements" sheetId="8" r:id="rId8"/>
  </sheets>
  <definedNames>
    <definedName name="_xlnm.Print_Area" localSheetId="0">Récapitulatif!$A$2:$F$52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9" l="1"/>
  <c r="F20" i="9"/>
  <c r="Y9" i="8"/>
  <c r="F29" i="2" l="1"/>
  <c r="E40" i="9"/>
  <c r="C11" i="5"/>
  <c r="E23" i="9" l="1"/>
  <c r="R23" i="3" l="1"/>
  <c r="E38" i="9" l="1"/>
  <c r="F38" i="9" s="1"/>
  <c r="F23" i="9"/>
  <c r="F28" i="9"/>
  <c r="F29" i="9"/>
  <c r="F27" i="9"/>
  <c r="F26" i="9"/>
  <c r="E15" i="9"/>
  <c r="F46" i="9" l="1"/>
  <c r="F40" i="9"/>
  <c r="E49" i="9"/>
  <c r="F19" i="9"/>
  <c r="F41" i="9"/>
  <c r="F39" i="9"/>
  <c r="E17" i="9"/>
  <c r="F17" i="9" s="1"/>
  <c r="F15" i="9"/>
  <c r="F25" i="1"/>
  <c r="E13" i="9" s="1"/>
  <c r="E52" i="9" l="1"/>
  <c r="F13" i="9"/>
  <c r="F45" i="9"/>
  <c r="F11" i="9" l="1"/>
  <c r="F35" i="9" l="1"/>
  <c r="F33" i="9"/>
  <c r="F32" i="9"/>
  <c r="F34" i="9" l="1"/>
  <c r="F52" i="9" l="1"/>
</calcChain>
</file>

<file path=xl/sharedStrings.xml><?xml version="1.0" encoding="utf-8"?>
<sst xmlns="http://schemas.openxmlformats.org/spreadsheetml/2006/main" count="318" uniqueCount="262">
  <si>
    <t>Spot LEDs intérieur</t>
  </si>
  <si>
    <t>Tableau électrique avec prise USB/Allume cigare</t>
  </si>
  <si>
    <t>OPTIONS</t>
  </si>
  <si>
    <t>PACK DE BASE</t>
  </si>
  <si>
    <t>SOLUTION LITHIUM</t>
  </si>
  <si>
    <t>SOLUTION AGM</t>
  </si>
  <si>
    <t>Coupe circuit général</t>
  </si>
  <si>
    <t>Installation solaire fixe (2 panneaux 100W avec régulateur et câblage)</t>
  </si>
  <si>
    <t>Supports de panneaux</t>
  </si>
  <si>
    <t>Installation solaire volante ( 1 panneau 100W avec régulateur et câblage)</t>
  </si>
  <si>
    <t>Capteur Angle de barre</t>
  </si>
  <si>
    <t>GPS FURUNO GP39</t>
  </si>
  <si>
    <t>Consommables et connectiques</t>
  </si>
  <si>
    <t>GPS HF &amp; option calcul du vent réel fond</t>
  </si>
  <si>
    <t>Télécommande de pilote</t>
  </si>
  <si>
    <t>Filtre d'alim, câbles &amp; boîtes de connection</t>
  </si>
  <si>
    <t>ELECTRIQUE</t>
  </si>
  <si>
    <t>ELECTRONIQUE</t>
  </si>
  <si>
    <t>Immatriculation du bateau</t>
  </si>
  <si>
    <t>Thermobachage du pont</t>
  </si>
  <si>
    <t>MATELOTAGE ET ACCASTILLAGE</t>
  </si>
  <si>
    <t>Lignes de vie</t>
  </si>
  <si>
    <t>MOTORISATION</t>
  </si>
  <si>
    <t>Chaise moteur</t>
  </si>
  <si>
    <t>Compas de route</t>
  </si>
  <si>
    <t>STOCKAGE ET TRANSPORT</t>
  </si>
  <si>
    <t>PRESTATIONS</t>
  </si>
  <si>
    <t>Demande des numéros auprès de la classe Mini</t>
  </si>
  <si>
    <t>Immatriculation de la remorque</t>
  </si>
  <si>
    <t>PACK SECURITE</t>
  </si>
  <si>
    <t>PREPARATION DE COQUE</t>
  </si>
  <si>
    <t>DIVERS</t>
  </si>
  <si>
    <t>Couteau flottant</t>
  </si>
  <si>
    <t>Couverture de survie</t>
  </si>
  <si>
    <t>Corne de brume</t>
  </si>
  <si>
    <t>Compas de relèvement</t>
  </si>
  <si>
    <t>Règle CRAS</t>
  </si>
  <si>
    <t>Dame de nage</t>
  </si>
  <si>
    <t>Ration de survie</t>
  </si>
  <si>
    <t>Baromètre</t>
  </si>
  <si>
    <t>Sifflet</t>
  </si>
  <si>
    <t>Silzig (avec zone réfléchissante)</t>
  </si>
  <si>
    <t>Perche IOR</t>
  </si>
  <si>
    <t>Réflecteur radar</t>
  </si>
  <si>
    <t>Ecope</t>
  </si>
  <si>
    <t>Sceaux</t>
  </si>
  <si>
    <t>Pompes de cale</t>
  </si>
  <si>
    <t>Mousqueton</t>
  </si>
  <si>
    <t xml:space="preserve">Couteau  </t>
  </si>
  <si>
    <t>Miroir</t>
  </si>
  <si>
    <t>Lampe torche étanche</t>
  </si>
  <si>
    <t>Feux à mains rouges</t>
  </si>
  <si>
    <t>Fumigènes oranges</t>
  </si>
  <si>
    <t>VHF portable étanche</t>
  </si>
  <si>
    <t>Cyalums</t>
  </si>
  <si>
    <t>Sachet de fluoresceine</t>
  </si>
  <si>
    <t>Bidon de 10L (avec bande réflechissante et marqué SURVIE)</t>
  </si>
  <si>
    <t>Longe 2m maxi</t>
  </si>
  <si>
    <t>Longe 1m maxi</t>
  </si>
  <si>
    <t>Feux à mains blancs</t>
  </si>
  <si>
    <t>Couverture anti feu</t>
  </si>
  <si>
    <t>Extincteur B34 1kg avec support</t>
  </si>
  <si>
    <t>Mouillage (1,8kg alu)</t>
  </si>
  <si>
    <t>Cablot (25m, diam 10)</t>
  </si>
  <si>
    <t>Lampe torche à éclats</t>
  </si>
  <si>
    <t>Jumelles ou monoculaire</t>
  </si>
  <si>
    <t>Jeu de pavillons (national, Q, N C)</t>
  </si>
  <si>
    <t>Jeu de pinoches</t>
  </si>
  <si>
    <t>Balise EPIRB</t>
  </si>
  <si>
    <t>Bandes réfléchissantes</t>
  </si>
  <si>
    <t>Ancre flottante pour la bouée de sauvetage</t>
  </si>
  <si>
    <t>Bouée de sauvetage, housse, feu à retournement et 40m de corde flottante (avec nom du bateau et zone réflechissante)</t>
  </si>
  <si>
    <t>Support</t>
  </si>
  <si>
    <t>Gaffe - aviron</t>
  </si>
  <si>
    <t>Bidon étanche 8L (avec zone reflechissante et bande orange en insigna de 10cm2)</t>
  </si>
  <si>
    <t>Combinaison de survie</t>
  </si>
  <si>
    <t>Support d'extincteur</t>
  </si>
  <si>
    <t>Bastaques</t>
  </si>
  <si>
    <t>Chargement sur remorque et préparation au transport (longue distance)</t>
  </si>
  <si>
    <t>Mise à l'eau, mâtage et prise en main du bateau sur 2 jours</t>
  </si>
  <si>
    <t>Désignation</t>
  </si>
  <si>
    <t>Matière</t>
  </si>
  <si>
    <t>Qté</t>
  </si>
  <si>
    <t>Diamètre en mm</t>
  </si>
  <si>
    <t>Finition</t>
  </si>
  <si>
    <t>Drisse GV</t>
  </si>
  <si>
    <t>Drisse Solent</t>
  </si>
  <si>
    <t xml:space="preserve">Drisse Spi de Tête </t>
  </si>
  <si>
    <t>Drisse Spi capelage</t>
  </si>
  <si>
    <t>Bordure Bôme</t>
  </si>
  <si>
    <t>Bosse de Ris 1</t>
  </si>
  <si>
    <t>Bosse de Ris 2</t>
  </si>
  <si>
    <t>Bosse de Ris 3</t>
  </si>
  <si>
    <t>écoutes de spi</t>
  </si>
  <si>
    <t>Chariot GV</t>
  </si>
  <si>
    <t>Tête : Œil épissé</t>
  </si>
  <si>
    <t>Palan bas étai</t>
  </si>
  <si>
    <t>Rangement bas étai</t>
  </si>
  <si>
    <t>Mousqueton inox</t>
  </si>
  <si>
    <t>Centre : Estrope avec manille textile
Extrémités : Désâmé (1,5m) + œil épissé</t>
  </si>
  <si>
    <t>Tête : Œil épissé + dégaine/regaine dynema (2m)
Queue : Désâmé (1m) + œil épissé</t>
  </si>
  <si>
    <t>Tête : Dégaine/regaine dynema (2m)
Queue : Désâmé (1m) + œil épissé</t>
  </si>
  <si>
    <t>Tête : Œil épissé + dégaine/regaine dynema (1,5m) + manille textile (6mm)
Queue : Désâmé (1m) + œil épissé</t>
  </si>
  <si>
    <t>Tête : Œil épissé + dégaine/regaine dynema (1m) + lashing dynema 3mm (0,5m)
Queue : Désâmé (1m) + œil épissé</t>
  </si>
  <si>
    <t>Poignée plastique</t>
  </si>
  <si>
    <t>Palan de hale-bas</t>
  </si>
  <si>
    <t>Œil épissé à chaque extrémité</t>
  </si>
  <si>
    <t>Bouts matossage</t>
  </si>
  <si>
    <t>Lashings filières</t>
  </si>
  <si>
    <t>Divers</t>
  </si>
  <si>
    <t>Grand Voile</t>
  </si>
  <si>
    <t>Ecoute GV</t>
  </si>
  <si>
    <t>Solent</t>
  </si>
  <si>
    <t>Cuningham</t>
  </si>
  <si>
    <t>Ecoutes Solent</t>
  </si>
  <si>
    <t>Barber Solent</t>
  </si>
  <si>
    <t>Rentreur Solent</t>
  </si>
  <si>
    <t>Spi</t>
  </si>
  <si>
    <t>Tangon</t>
  </si>
  <si>
    <t>Sous-barbe primaire</t>
  </si>
  <si>
    <t>Sous-barbe palan</t>
  </si>
  <si>
    <t>Sous-barbe cascade</t>
  </si>
  <si>
    <t>Bas-étai</t>
  </si>
  <si>
    <t>Bras de spi</t>
  </si>
  <si>
    <t>Amure de spi</t>
  </si>
  <si>
    <t>Barber de spi</t>
  </si>
  <si>
    <t>Sortie bout dehors</t>
  </si>
  <si>
    <t>Primaire bastaque</t>
  </si>
  <si>
    <t>Palan fin bastaque</t>
  </si>
  <si>
    <t>Amarre longue</t>
  </si>
  <si>
    <t>Amarre courte</t>
  </si>
  <si>
    <t>Ris de solent</t>
  </si>
  <si>
    <t>TOTAL</t>
  </si>
  <si>
    <t>Moteur élec TORQEEDO 1103CS</t>
  </si>
  <si>
    <t>Compas Fluxgate</t>
  </si>
  <si>
    <t>24m2</t>
  </si>
  <si>
    <t>3 ris</t>
  </si>
  <si>
    <t>Numéros de voile</t>
  </si>
  <si>
    <t>Logo de classe</t>
  </si>
  <si>
    <t>5 lattes full</t>
  </si>
  <si>
    <t>18m2</t>
  </si>
  <si>
    <t>Ris zippé</t>
  </si>
  <si>
    <t>3 lattes</t>
  </si>
  <si>
    <t>Manilles textiles</t>
  </si>
  <si>
    <t>Sac anti UV</t>
  </si>
  <si>
    <t>Câble anti-torsion</t>
  </si>
  <si>
    <t>Velcro anti-déroulement</t>
  </si>
  <si>
    <t>Capelage</t>
  </si>
  <si>
    <t>VHF ASN (avec GPS intégré)</t>
  </si>
  <si>
    <t>AIS (avec écran)</t>
  </si>
  <si>
    <t>Chaîne (8m, diam 6) avec manille</t>
  </si>
  <si>
    <t>BATEAU STANDARD</t>
  </si>
  <si>
    <t>Chargeur de quai</t>
  </si>
  <si>
    <t>Feu de navigation - tête de mât (câble avia) + secours</t>
  </si>
  <si>
    <t>2 Batteries AGM 100A Victron - 26kg &amp; connectiques</t>
  </si>
  <si>
    <t>Afficheur multigraphic</t>
  </si>
  <si>
    <t>Convertisseur de tension 12/13,6V</t>
  </si>
  <si>
    <t>Capteur anémo/girouette &amp; câble avia</t>
  </si>
  <si>
    <t>OU 2 Batteries AGM 125A Super Cycle - 35kg &amp; connectiques (prix du surcoût)</t>
  </si>
  <si>
    <t>Compas 9X (prix du surcoût)</t>
  </si>
  <si>
    <t>Bailles &amp; Rangements</t>
  </si>
  <si>
    <t>Pack RANGER</t>
  </si>
  <si>
    <t>Pack MATOSSER</t>
  </si>
  <si>
    <t>Pack PROTEGER</t>
  </si>
  <si>
    <t>1 Baille intérieure (transparente)</t>
  </si>
  <si>
    <t>2 Sacs à matosser</t>
  </si>
  <si>
    <t>2 Toiles à matosser AV</t>
  </si>
  <si>
    <t>2 Toiles à matosser AR</t>
  </si>
  <si>
    <t>1 Sac à ancre</t>
  </si>
  <si>
    <t>4 Pare-battages</t>
  </si>
  <si>
    <t>Jeu de cartes Atlantique
6990 / 7031 / 7032 / 7033 / 7067 / 7068 / 7069 / 7076 / 7139 / 7146 / 7147 / 7394 / 7395 / 7402 / 7403 / 7404</t>
  </si>
  <si>
    <t>Voiles</t>
  </si>
  <si>
    <t>Près</t>
  </si>
  <si>
    <t>Travers</t>
  </si>
  <si>
    <t>Portant</t>
  </si>
  <si>
    <r>
      <t xml:space="preserve">Grand Voile à corne </t>
    </r>
    <r>
      <rPr>
        <sz val="14"/>
        <color theme="0"/>
        <rFont val="Agency FB"/>
        <family val="2"/>
      </rPr>
      <t>(en polykote contender)</t>
    </r>
  </si>
  <si>
    <r>
      <t xml:space="preserve">Spi Max </t>
    </r>
    <r>
      <rPr>
        <sz val="14"/>
        <color theme="0"/>
        <rFont val="Agency FB"/>
        <family val="2"/>
      </rPr>
      <t>(0,75 oz)</t>
    </r>
  </si>
  <si>
    <r>
      <t xml:space="preserve">Spi Medium </t>
    </r>
    <r>
      <rPr>
        <sz val="14"/>
        <color theme="0"/>
        <rFont val="Agency FB"/>
        <family val="2"/>
      </rPr>
      <t>(0,90 oz)</t>
    </r>
  </si>
  <si>
    <t>Matelotage</t>
  </si>
  <si>
    <t>Longueur en m</t>
  </si>
  <si>
    <r>
      <t xml:space="preserve">Electricité </t>
    </r>
    <r>
      <rPr>
        <i/>
        <sz val="18"/>
        <color theme="0"/>
        <rFont val="Agency FB"/>
        <family val="2"/>
      </rPr>
      <t>(tous les prix incluent la pose des systèmes)</t>
    </r>
  </si>
  <si>
    <t>A cocher</t>
  </si>
  <si>
    <t>Prix HT</t>
  </si>
  <si>
    <t>Prix TTC</t>
  </si>
  <si>
    <r>
      <t xml:space="preserve">VOILES </t>
    </r>
    <r>
      <rPr>
        <i/>
        <sz val="12"/>
        <color theme="0"/>
        <rFont val="Agency FB"/>
        <family val="2"/>
      </rPr>
      <t>TECHNIQUE VOILE</t>
    </r>
  </si>
  <si>
    <t>Antenne VHF de tête de mât</t>
  </si>
  <si>
    <t>PACK NKE</t>
  </si>
  <si>
    <t xml:space="preserve">DEVIS N° </t>
  </si>
  <si>
    <t>Devis valable 1 mois à compter de la date d'édition</t>
  </si>
  <si>
    <t>Préparation de coque</t>
  </si>
  <si>
    <t>Tourmentin</t>
  </si>
  <si>
    <t>Pose des numéros (couleur et police au choix)</t>
  </si>
  <si>
    <t>Appendices de couleur (Nautix A9TSpeed ou laque)</t>
  </si>
  <si>
    <t>Préparation anti-fouling au pistolet (primaire + Nautix A4TSpeed)</t>
  </si>
  <si>
    <t>Coque de couleur (stickage uni)</t>
  </si>
  <si>
    <t>Modèle</t>
  </si>
  <si>
    <t>ICOM M423GE</t>
  </si>
  <si>
    <t>VESPER MARINE SP160</t>
  </si>
  <si>
    <t>Splitter</t>
  </si>
  <si>
    <t>ICOM MA-510TR</t>
  </si>
  <si>
    <t>FURUNO GP39</t>
  </si>
  <si>
    <t>RAYMARINE T1</t>
  </si>
  <si>
    <t>Verin de pilote (installé, avec support et contreplaques)</t>
  </si>
  <si>
    <t>VICTRON BMV-700</t>
  </si>
  <si>
    <t>Moniteur de batterie</t>
  </si>
  <si>
    <t>TINY TRI</t>
  </si>
  <si>
    <t>VICTRON Blue Smart IP22</t>
  </si>
  <si>
    <t>FUSION</t>
  </si>
  <si>
    <t>Système audio (bluetooth/USB/jack)</t>
  </si>
  <si>
    <t>WATTANDSEA 300W</t>
  </si>
  <si>
    <t>Hydrogénérateur (avec régulateur)</t>
  </si>
  <si>
    <t>VICTRON</t>
  </si>
  <si>
    <t>2 Batteries Lithium 100A - 14kg &amp; connectiques &amp; battery protect</t>
  </si>
  <si>
    <t>EFOY</t>
  </si>
  <si>
    <t>Pile à combustible + installation</t>
  </si>
  <si>
    <t>Afficheur Multigraphic supplémentaire</t>
  </si>
  <si>
    <t>Pack matelotage LANCELIN</t>
  </si>
  <si>
    <t>Moteur YAMAHA AL 2,5CV</t>
  </si>
  <si>
    <t>Stick de barre telescopique WICHARD</t>
  </si>
  <si>
    <t>Bailles &amp; rangements OUTILS OCEANS</t>
  </si>
  <si>
    <t>Kit d'ascension au mat PETZL</t>
  </si>
  <si>
    <t>Emmag de gennaker PROFURL NEX0.9 (avec option Assist)</t>
  </si>
  <si>
    <t>Ber à roulettes MECANOREM &amp; installation des conformateurs</t>
  </si>
  <si>
    <t>Remorque de route MECANOREM avec ber boulonné &amp; installation des conformateurs</t>
  </si>
  <si>
    <t>PLASTIMO SX-350</t>
  </si>
  <si>
    <t>BRITANY 2KG</t>
  </si>
  <si>
    <t>JOHNSON</t>
  </si>
  <si>
    <t>WICHARD</t>
  </si>
  <si>
    <t>SOLAS</t>
  </si>
  <si>
    <t>OCEAN SIGNAL</t>
  </si>
  <si>
    <t xml:space="preserve">PLASTIMO  </t>
  </si>
  <si>
    <t>PLASTIMO</t>
  </si>
  <si>
    <t>Cartes SHOM</t>
  </si>
  <si>
    <t>TOPOMARINE MINI</t>
  </si>
  <si>
    <t>Bande de ris zippé</t>
  </si>
  <si>
    <r>
      <t xml:space="preserve">Code O </t>
    </r>
    <r>
      <rPr>
        <sz val="14"/>
        <color theme="0"/>
        <rFont val="Agency FB"/>
        <family val="2"/>
      </rPr>
      <t>(film polyester)</t>
    </r>
  </si>
  <si>
    <t xml:space="preserve">Double tresse polyester 24fx, âme Dyneema® SK78 12fx pré-étiré ensimée </t>
  </si>
  <si>
    <t>Polyester 24fx, âme polyester tressée 12/16fx</t>
  </si>
  <si>
    <t xml:space="preserve">Double tresse polyester 24fx, âme Dyneema® SK78 12 ou 16fx </t>
  </si>
  <si>
    <t>Dyneema® SK99 12fx, pré-étiré et ensimé</t>
  </si>
  <si>
    <t>Dyneema® SK78 16fx, tressage long, ensimé</t>
  </si>
  <si>
    <t>Palan basse-bastaque</t>
  </si>
  <si>
    <t>Tresse creuse polyester 16fx</t>
  </si>
  <si>
    <t>Dyneema® SK78 16fx, tressage serré, ensimé</t>
  </si>
  <si>
    <t xml:space="preserve">Tresse simple 16fx polyester continu, âme polyester </t>
  </si>
  <si>
    <t>Altitude Solent</t>
  </si>
  <si>
    <t>Tresse 12fx Dyneema® SK78 &amp; polypropylène, âme Dyneema® SK78/polypropylène</t>
  </si>
  <si>
    <t>Loch roue à aubes (x2)</t>
  </si>
  <si>
    <t>Module dual loch</t>
  </si>
  <si>
    <t>Sondeur et passe-coque</t>
  </si>
  <si>
    <t>Caculateur Gyropilot 3</t>
  </si>
  <si>
    <t>Option MANIVELLES</t>
  </si>
  <si>
    <t>2 Bailles à bouts (petite - descente)</t>
  </si>
  <si>
    <t>2 bailles à manivelles</t>
  </si>
  <si>
    <t>2 Bailles à bouts (medium - cockpit)</t>
  </si>
  <si>
    <t>Sécurité                                                                                      2 200,00€</t>
  </si>
  <si>
    <t xml:space="preserve"> </t>
  </si>
  <si>
    <t>Option radeau de survie STANDARD - TRANSOCEAN - 30kg</t>
  </si>
  <si>
    <t>Option radeau de survie LIGHT -WAYPOINT - 18kg</t>
  </si>
  <si>
    <t>Matériel de grutage (anneau et élingues normées CE)</t>
  </si>
  <si>
    <t xml:space="preserve"> v</t>
  </si>
  <si>
    <r>
      <t xml:space="preserve">Solent arisable </t>
    </r>
    <r>
      <rPr>
        <sz val="14"/>
        <color theme="0"/>
        <rFont val="Agency FB"/>
        <family val="2"/>
      </rPr>
      <t>(en contender)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</si>
</sst>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C]_-;\-* #,##0.00\ [$€-40C]_-;_-* &quot;-&quot;??\ [$€-40C]_-;_-@_-"/>
    <numFmt numFmtId="166" formatCode="_-* #,##0\ &quot;€&quot;_-;\-* #,##0\ &quot;€&quot;_-;_-* &quot;-&quot;??\ &quot;€&quot;_-;_-@_-"/>
    <numFmt numFmtId="167" formatCode="#,##0\ &quot;€&quot;"/>
  </numFmts>
  <fonts count="4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i/>
      <sz val="24"/>
      <color theme="0"/>
      <name val="Agency FB"/>
      <family val="2"/>
    </font>
    <font>
      <sz val="11"/>
      <color rgb="FF203864"/>
      <name val="Calibri"/>
      <family val="2"/>
      <scheme val="minor"/>
    </font>
    <font>
      <sz val="16"/>
      <color theme="0"/>
      <name val="Agency FB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0386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2"/>
      <color rgb="FF5A5A5A"/>
      <name val="Agency FB"/>
      <family val="2"/>
    </font>
    <font>
      <sz val="22"/>
      <color theme="1"/>
      <name val="Calibri"/>
      <family val="2"/>
      <scheme val="minor"/>
    </font>
    <font>
      <sz val="14"/>
      <color theme="0"/>
      <name val="Agency FB"/>
      <family val="2"/>
    </font>
    <font>
      <i/>
      <sz val="12"/>
      <color theme="0"/>
      <name val="Agency FB"/>
      <family val="2"/>
    </font>
    <font>
      <sz val="12"/>
      <name val="Agency FB"/>
      <family val="2"/>
    </font>
    <font>
      <sz val="12"/>
      <color theme="0"/>
      <name val="Agency FB"/>
      <family val="2"/>
    </font>
    <font>
      <sz val="12"/>
      <color rgb="FF203864"/>
      <name val="Agency FB"/>
      <family val="2"/>
    </font>
    <font>
      <sz val="16"/>
      <color rgb="FF203864"/>
      <name val="Agency FB"/>
      <family val="2"/>
    </font>
    <font>
      <sz val="10"/>
      <color rgb="FF203864"/>
      <name val="Calibri"/>
      <family val="2"/>
      <scheme val="minor"/>
    </font>
    <font>
      <sz val="14"/>
      <color rgb="FF203864"/>
      <name val="Agency FB"/>
      <family val="2"/>
    </font>
    <font>
      <i/>
      <sz val="18"/>
      <color theme="0"/>
      <name val="Agency FB"/>
      <family val="2"/>
    </font>
    <font>
      <sz val="9"/>
      <color rgb="FF203864"/>
      <name val="Calibri"/>
      <family val="2"/>
      <scheme val="minor"/>
    </font>
    <font>
      <i/>
      <sz val="16"/>
      <color theme="0"/>
      <name val="Agency FB"/>
      <family val="2"/>
    </font>
    <font>
      <i/>
      <sz val="16"/>
      <color theme="1"/>
      <name val="Agency FB"/>
      <family val="2"/>
    </font>
    <font>
      <sz val="10"/>
      <color theme="0"/>
      <name val="Agency FB"/>
      <family val="2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6"/>
      <color theme="1"/>
      <name val="Agency FB"/>
      <family val="2"/>
    </font>
    <font>
      <i/>
      <sz val="22"/>
      <color theme="1"/>
      <name val="Agency FB"/>
      <family val="2"/>
    </font>
    <font>
      <i/>
      <sz val="23"/>
      <color theme="1"/>
      <name val="Agency FB"/>
      <family val="2"/>
    </font>
    <font>
      <i/>
      <sz val="23"/>
      <color theme="0"/>
      <name val="Agency FB"/>
      <family val="2"/>
    </font>
    <font>
      <sz val="23"/>
      <color theme="0"/>
      <name val="Agency FB"/>
      <family val="2"/>
    </font>
    <font>
      <i/>
      <sz val="2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0"/>
      <name val="Agency FB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203864"/>
        <bgColor indexed="64"/>
      </patternFill>
    </fill>
    <fill>
      <patternFill patternType="solid">
        <fgColor rgb="FF5A5A5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medium">
        <color rgb="FF5A5A5A"/>
      </left>
      <right/>
      <top style="medium">
        <color rgb="FF5A5A5A"/>
      </top>
      <bottom/>
      <diagonal/>
    </border>
    <border>
      <left/>
      <right/>
      <top style="medium">
        <color rgb="FF5A5A5A"/>
      </top>
      <bottom/>
      <diagonal/>
    </border>
    <border>
      <left/>
      <right style="medium">
        <color rgb="FF5A5A5A"/>
      </right>
      <top style="medium">
        <color rgb="FF5A5A5A"/>
      </top>
      <bottom/>
      <diagonal/>
    </border>
    <border>
      <left style="medium">
        <color rgb="FF5A5A5A"/>
      </left>
      <right/>
      <top/>
      <bottom/>
      <diagonal/>
    </border>
    <border>
      <left/>
      <right style="medium">
        <color rgb="FF5A5A5A"/>
      </right>
      <top/>
      <bottom/>
      <diagonal/>
    </border>
    <border>
      <left style="medium">
        <color rgb="FF5A5A5A"/>
      </left>
      <right/>
      <top/>
      <bottom style="medium">
        <color rgb="FF5A5A5A"/>
      </bottom>
      <diagonal/>
    </border>
    <border>
      <left/>
      <right/>
      <top/>
      <bottom style="medium">
        <color rgb="FF5A5A5A"/>
      </bottom>
      <diagonal/>
    </border>
    <border>
      <left/>
      <right style="medium">
        <color rgb="FF5A5A5A"/>
      </right>
      <top/>
      <bottom style="medium">
        <color rgb="FF5A5A5A"/>
      </bottom>
      <diagonal/>
    </border>
    <border>
      <left style="medium">
        <color rgb="FF5A5A5A"/>
      </left>
      <right style="medium">
        <color rgb="FF5A5A5A"/>
      </right>
      <top style="medium">
        <color rgb="FF5A5A5A"/>
      </top>
      <bottom style="medium">
        <color rgb="FF5A5A5A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rgb="FF5A5A5A"/>
      </left>
      <right style="medium">
        <color rgb="FF5A5A5A"/>
      </right>
      <top style="medium">
        <color rgb="FF5A5A5A"/>
      </top>
      <bottom/>
      <diagonal/>
    </border>
    <border>
      <left style="medium">
        <color rgb="FF5A5A5A"/>
      </left>
      <right/>
      <top style="dashed">
        <color indexed="64"/>
      </top>
      <bottom/>
      <diagonal/>
    </border>
    <border>
      <left/>
      <right style="medium">
        <color rgb="FF5A5A5A"/>
      </right>
      <top style="dashed">
        <color indexed="64"/>
      </top>
      <bottom/>
      <diagonal/>
    </border>
    <border>
      <left/>
      <right/>
      <top style="dashed">
        <color rgb="FF5A5A5A"/>
      </top>
      <bottom/>
      <diagonal/>
    </border>
    <border>
      <left/>
      <right style="medium">
        <color rgb="FF5A5A5A"/>
      </right>
      <top style="dashed">
        <color rgb="FF5A5A5A"/>
      </top>
      <bottom/>
      <diagonal/>
    </border>
    <border>
      <left/>
      <right style="medium">
        <color rgb="FF5A5A5A"/>
      </right>
      <top style="medium">
        <color rgb="FF5A5A5A"/>
      </top>
      <bottom style="medium">
        <color rgb="FF5A5A5A"/>
      </bottom>
      <diagonal/>
    </border>
    <border>
      <left style="medium">
        <color rgb="FF5A5A5A"/>
      </left>
      <right/>
      <top/>
      <bottom style="dashed">
        <color indexed="64"/>
      </bottom>
      <diagonal/>
    </border>
    <border>
      <left/>
      <right style="medium">
        <color rgb="FF5A5A5A"/>
      </right>
      <top/>
      <bottom style="dashed">
        <color indexed="64"/>
      </bottom>
      <diagonal/>
    </border>
    <border>
      <left style="medium">
        <color rgb="FF5A5A5A"/>
      </left>
      <right/>
      <top/>
      <bottom style="dashed">
        <color rgb="FF5A5A5A"/>
      </bottom>
      <diagonal/>
    </border>
    <border>
      <left/>
      <right/>
      <top/>
      <bottom style="dashed">
        <color rgb="FF5A5A5A"/>
      </bottom>
      <diagonal/>
    </border>
    <border>
      <left/>
      <right style="medium">
        <color rgb="FF5A5A5A"/>
      </right>
      <top/>
      <bottom style="dashed">
        <color rgb="FF5A5A5A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6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Fill="1"/>
    <xf numFmtId="0" fontId="0" fillId="0" borderId="0" xfId="0" applyBorder="1" applyAlignment="1"/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Border="1"/>
    <xf numFmtId="2" fontId="0" fillId="0" borderId="0" xfId="0" applyNumberFormat="1" applyBorder="1" applyAlignment="1"/>
    <xf numFmtId="44" fontId="0" fillId="0" borderId="0" xfId="1" applyFont="1"/>
    <xf numFmtId="44" fontId="0" fillId="0" borderId="0" xfId="1" applyFont="1" applyBorder="1"/>
    <xf numFmtId="0" fontId="0" fillId="0" borderId="0" xfId="0" applyBorder="1" applyAlignment="1">
      <alignment horizontal="center"/>
    </xf>
    <xf numFmtId="165" fontId="0" fillId="0" borderId="0" xfId="1" applyNumberFormat="1" applyFont="1"/>
    <xf numFmtId="165" fontId="0" fillId="0" borderId="0" xfId="1" applyNumberFormat="1" applyFont="1" applyBorder="1"/>
    <xf numFmtId="165" fontId="0" fillId="0" borderId="0" xfId="1" applyNumberFormat="1" applyFont="1" applyBorder="1" applyAlignment="1"/>
    <xf numFmtId="0" fontId="2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vertical="center" textRotation="90"/>
    </xf>
    <xf numFmtId="44" fontId="0" fillId="0" borderId="0" xfId="1" applyFont="1" applyBorder="1" applyAlignment="1" applyProtection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/>
    <xf numFmtId="0" fontId="4" fillId="0" borderId="0" xfId="0" applyNumberFormat="1" applyFont="1" applyFill="1" applyBorder="1"/>
    <xf numFmtId="0" fontId="8" fillId="3" borderId="0" xfId="0" applyFont="1" applyFill="1"/>
    <xf numFmtId="0" fontId="9" fillId="0" borderId="0" xfId="0" applyFont="1"/>
    <xf numFmtId="0" fontId="8" fillId="0" borderId="0" xfId="0" applyFont="1" applyFill="1"/>
    <xf numFmtId="49" fontId="8" fillId="0" borderId="0" xfId="0" applyNumberFormat="1" applyFont="1" applyFill="1" applyAlignment="1"/>
    <xf numFmtId="0" fontId="9" fillId="5" borderId="0" xfId="0" applyFont="1" applyFill="1"/>
    <xf numFmtId="0" fontId="9" fillId="5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/>
    <xf numFmtId="0" fontId="10" fillId="4" borderId="5" xfId="0" applyFont="1" applyFill="1" applyBorder="1"/>
    <xf numFmtId="0" fontId="10" fillId="4" borderId="6" xfId="0" applyFont="1" applyFill="1" applyBorder="1"/>
    <xf numFmtId="44" fontId="10" fillId="4" borderId="7" xfId="1" applyFont="1" applyFill="1" applyBorder="1"/>
    <xf numFmtId="44" fontId="11" fillId="0" borderId="0" xfId="1" applyFont="1"/>
    <xf numFmtId="0" fontId="12" fillId="0" borderId="0" xfId="0" applyFont="1"/>
    <xf numFmtId="0" fontId="12" fillId="0" borderId="8" xfId="0" applyFont="1" applyBorder="1"/>
    <xf numFmtId="0" fontId="13" fillId="0" borderId="0" xfId="0" applyFont="1" applyBorder="1"/>
    <xf numFmtId="0" fontId="12" fillId="0" borderId="0" xfId="0" applyFont="1" applyBorder="1"/>
    <xf numFmtId="44" fontId="12" fillId="0" borderId="9" xfId="1" applyFont="1" applyBorder="1"/>
    <xf numFmtId="0" fontId="12" fillId="0" borderId="10" xfId="0" applyFont="1" applyBorder="1"/>
    <xf numFmtId="0" fontId="13" fillId="0" borderId="11" xfId="0" applyFont="1" applyBorder="1"/>
    <xf numFmtId="0" fontId="12" fillId="0" borderId="11" xfId="0" applyFont="1" applyBorder="1"/>
    <xf numFmtId="44" fontId="12" fillId="0" borderId="12" xfId="1" applyFont="1" applyBorder="1"/>
    <xf numFmtId="44" fontId="12" fillId="0" borderId="0" xfId="1" applyFont="1" applyBorder="1"/>
    <xf numFmtId="0" fontId="12" fillId="0" borderId="0" xfId="0" applyFont="1" applyFill="1"/>
    <xf numFmtId="0" fontId="10" fillId="0" borderId="0" xfId="0" applyFont="1" applyFill="1" applyBorder="1"/>
    <xf numFmtId="44" fontId="10" fillId="0" borderId="0" xfId="1" applyFont="1" applyFill="1" applyBorder="1"/>
    <xf numFmtId="0" fontId="0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44" fontId="12" fillId="0" borderId="0" xfId="1" applyFont="1" applyFill="1" applyBorder="1"/>
    <xf numFmtId="0" fontId="12" fillId="3" borderId="0" xfId="0" applyFont="1" applyFill="1"/>
    <xf numFmtId="0" fontId="12" fillId="3" borderId="0" xfId="0" applyFont="1" applyFill="1" applyBorder="1"/>
    <xf numFmtId="0" fontId="13" fillId="3" borderId="0" xfId="0" applyFont="1" applyFill="1" applyBorder="1"/>
    <xf numFmtId="44" fontId="12" fillId="3" borderId="0" xfId="1" applyFont="1" applyFill="1" applyBorder="1"/>
    <xf numFmtId="0" fontId="10" fillId="3" borderId="0" xfId="0" applyFont="1" applyFill="1" applyBorder="1"/>
    <xf numFmtId="44" fontId="10" fillId="3" borderId="0" xfId="1" applyFont="1" applyFill="1" applyBorder="1"/>
    <xf numFmtId="0" fontId="14" fillId="0" borderId="0" xfId="0" applyFont="1" applyFill="1" applyBorder="1"/>
    <xf numFmtId="0" fontId="15" fillId="0" borderId="0" xfId="0" applyFont="1" applyFill="1" applyBorder="1" applyAlignment="1"/>
    <xf numFmtId="0" fontId="14" fillId="0" borderId="0" xfId="0" applyFont="1" applyBorder="1"/>
    <xf numFmtId="0" fontId="17" fillId="3" borderId="0" xfId="0" applyFont="1" applyFill="1"/>
    <xf numFmtId="0" fontId="20" fillId="0" borderId="0" xfId="0" applyFont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vertical="center"/>
    </xf>
    <xf numFmtId="0" fontId="24" fillId="0" borderId="0" xfId="0" applyFont="1" applyBorder="1"/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5" borderId="0" xfId="0" applyFont="1" applyFill="1" applyBorder="1"/>
    <xf numFmtId="0" fontId="24" fillId="5" borderId="14" xfId="0" applyFont="1" applyFill="1" applyBorder="1" applyAlignment="1">
      <alignment horizontal="center"/>
    </xf>
    <xf numFmtId="0" fontId="24" fillId="5" borderId="15" xfId="0" applyFont="1" applyFill="1" applyBorder="1" applyAlignment="1">
      <alignment horizontal="center"/>
    </xf>
    <xf numFmtId="0" fontId="24" fillId="5" borderId="15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5" borderId="2" xfId="0" applyFont="1" applyFill="1" applyBorder="1" applyAlignment="1">
      <alignment vertical="center"/>
    </xf>
    <xf numFmtId="0" fontId="24" fillId="5" borderId="16" xfId="0" applyFont="1" applyFill="1" applyBorder="1" applyAlignment="1">
      <alignment horizontal="center"/>
    </xf>
    <xf numFmtId="0" fontId="24" fillId="5" borderId="17" xfId="0" applyFont="1" applyFill="1" applyBorder="1" applyAlignment="1">
      <alignment horizontal="center"/>
    </xf>
    <xf numFmtId="0" fontId="24" fillId="5" borderId="14" xfId="0" applyFont="1" applyFill="1" applyBorder="1" applyAlignment="1">
      <alignment horizontal="center" vertical="center"/>
    </xf>
    <xf numFmtId="0" fontId="24" fillId="5" borderId="2" xfId="0" applyFont="1" applyFill="1" applyBorder="1"/>
    <xf numFmtId="0" fontId="24" fillId="0" borderId="2" xfId="0" applyFont="1" applyBorder="1"/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/>
    <xf numFmtId="0" fontId="24" fillId="5" borderId="2" xfId="0" applyFont="1" applyFill="1" applyBorder="1" applyAlignment="1">
      <alignment horizontal="center" vertical="center"/>
    </xf>
    <xf numFmtId="0" fontId="9" fillId="5" borderId="2" xfId="0" applyFont="1" applyFill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9" fillId="0" borderId="2" xfId="0" applyFont="1" applyBorder="1"/>
    <xf numFmtId="0" fontId="24" fillId="5" borderId="15" xfId="0" applyFont="1" applyFill="1" applyBorder="1" applyAlignment="1">
      <alignment vertical="center" wrapText="1"/>
    </xf>
    <xf numFmtId="0" fontId="24" fillId="0" borderId="15" xfId="0" applyFont="1" applyBorder="1" applyAlignment="1">
      <alignment wrapText="1"/>
    </xf>
    <xf numFmtId="0" fontId="24" fillId="5" borderId="15" xfId="0" applyFont="1" applyFill="1" applyBorder="1" applyAlignment="1">
      <alignment wrapText="1"/>
    </xf>
    <xf numFmtId="0" fontId="24" fillId="0" borderId="15" xfId="0" applyFont="1" applyBorder="1" applyAlignment="1">
      <alignment vertical="center" wrapText="1"/>
    </xf>
    <xf numFmtId="0" fontId="24" fillId="5" borderId="17" xfId="0" applyFont="1" applyFill="1" applyBorder="1" applyAlignment="1">
      <alignment wrapText="1"/>
    </xf>
    <xf numFmtId="0" fontId="24" fillId="0" borderId="15" xfId="0" applyFont="1" applyBorder="1" applyAlignment="1">
      <alignment vertical="center"/>
    </xf>
    <xf numFmtId="0" fontId="24" fillId="5" borderId="15" xfId="0" applyFont="1" applyFill="1" applyBorder="1"/>
    <xf numFmtId="0" fontId="24" fillId="0" borderId="17" xfId="0" applyFont="1" applyBorder="1"/>
    <xf numFmtId="0" fontId="24" fillId="0" borderId="15" xfId="0" applyFont="1" applyBorder="1"/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1" xfId="0" applyBorder="1"/>
    <xf numFmtId="0" fontId="24" fillId="5" borderId="15" xfId="0" applyFont="1" applyFill="1" applyBorder="1" applyAlignment="1">
      <alignment vertical="center"/>
    </xf>
    <xf numFmtId="0" fontId="24" fillId="5" borderId="17" xfId="0" applyFont="1" applyFill="1" applyBorder="1" applyAlignment="1">
      <alignment vertical="center"/>
    </xf>
    <xf numFmtId="0" fontId="24" fillId="5" borderId="17" xfId="0" applyFont="1" applyFill="1" applyBorder="1"/>
    <xf numFmtId="0" fontId="24" fillId="0" borderId="15" xfId="0" applyFont="1" applyBorder="1" applyAlignment="1">
      <alignment horizontal="left"/>
    </xf>
    <xf numFmtId="0" fontId="24" fillId="5" borderId="15" xfId="0" applyFont="1" applyFill="1" applyBorder="1" applyAlignment="1">
      <alignment horizontal="left"/>
    </xf>
    <xf numFmtId="0" fontId="24" fillId="5" borderId="17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24" fillId="0" borderId="11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2" fillId="0" borderId="11" xfId="0" applyFont="1" applyBorder="1"/>
    <xf numFmtId="0" fontId="8" fillId="3" borderId="0" xfId="0" applyFont="1" applyFill="1" applyAlignment="1">
      <alignment vertical="center"/>
    </xf>
    <xf numFmtId="44" fontId="2" fillId="0" borderId="0" xfId="1" applyFont="1" applyFill="1" applyBorder="1"/>
    <xf numFmtId="166" fontId="0" fillId="0" borderId="0" xfId="1" applyNumberFormat="1" applyFont="1"/>
    <xf numFmtId="0" fontId="8" fillId="3" borderId="0" xfId="0" applyFont="1" applyFill="1" applyAlignment="1" applyProtection="1">
      <alignment vertical="center"/>
    </xf>
    <xf numFmtId="166" fontId="8" fillId="3" borderId="0" xfId="1" applyNumberFormat="1" applyFont="1" applyFill="1" applyAlignment="1" applyProtection="1">
      <alignment vertical="center"/>
    </xf>
    <xf numFmtId="0" fontId="8" fillId="0" borderId="0" xfId="0" applyFont="1" applyFill="1" applyProtection="1"/>
    <xf numFmtId="166" fontId="8" fillId="0" borderId="0" xfId="1" applyNumberFormat="1" applyFont="1" applyFill="1" applyProtection="1"/>
    <xf numFmtId="164" fontId="1" fillId="0" borderId="0" xfId="0" applyNumberFormat="1" applyFont="1" applyFill="1" applyBorder="1" applyProtection="1"/>
    <xf numFmtId="0" fontId="10" fillId="4" borderId="5" xfId="0" applyFont="1" applyFill="1" applyBorder="1" applyProtection="1"/>
    <xf numFmtId="0" fontId="10" fillId="4" borderId="6" xfId="0" applyFont="1" applyFill="1" applyBorder="1" applyProtection="1"/>
    <xf numFmtId="166" fontId="10" fillId="4" borderId="5" xfId="1" applyNumberFormat="1" applyFont="1" applyFill="1" applyBorder="1" applyProtection="1"/>
    <xf numFmtId="164" fontId="0" fillId="0" borderId="0" xfId="0" applyNumberFormat="1" applyFill="1" applyBorder="1" applyProtection="1"/>
    <xf numFmtId="166" fontId="9" fillId="0" borderId="9" xfId="1" applyNumberFormat="1" applyFont="1" applyBorder="1" applyProtection="1"/>
    <xf numFmtId="164" fontId="2" fillId="0" borderId="0" xfId="0" applyNumberFormat="1" applyFont="1" applyFill="1" applyBorder="1" applyProtection="1"/>
    <xf numFmtId="0" fontId="24" fillId="0" borderId="3" xfId="0" applyFont="1" applyBorder="1" applyProtection="1"/>
    <xf numFmtId="166" fontId="24" fillId="0" borderId="20" xfId="1" applyNumberFormat="1" applyFont="1" applyBorder="1" applyProtection="1"/>
    <xf numFmtId="0" fontId="24" fillId="0" borderId="11" xfId="0" applyFont="1" applyBorder="1" applyProtection="1"/>
    <xf numFmtId="166" fontId="24" fillId="0" borderId="12" xfId="1" applyNumberFormat="1" applyFont="1" applyBorder="1" applyProtection="1"/>
    <xf numFmtId="0" fontId="0" fillId="0" borderId="0" xfId="0" applyBorder="1" applyProtection="1"/>
    <xf numFmtId="166" fontId="0" fillId="0" borderId="0" xfId="1" applyNumberFormat="1" applyFont="1" applyBorder="1" applyProtection="1"/>
    <xf numFmtId="0" fontId="24" fillId="0" borderId="21" xfId="0" applyFont="1" applyBorder="1" applyAlignment="1" applyProtection="1"/>
    <xf numFmtId="166" fontId="24" fillId="0" borderId="22" xfId="1" applyNumberFormat="1" applyFont="1" applyBorder="1" applyProtection="1"/>
    <xf numFmtId="0" fontId="24" fillId="0" borderId="0" xfId="0" applyFont="1" applyBorder="1" applyAlignment="1" applyProtection="1"/>
    <xf numFmtId="166" fontId="24" fillId="0" borderId="9" xfId="1" applyNumberFormat="1" applyFont="1" applyBorder="1" applyProtection="1"/>
    <xf numFmtId="0" fontId="24" fillId="0" borderId="11" xfId="0" applyFont="1" applyBorder="1" applyAlignment="1" applyProtection="1"/>
    <xf numFmtId="0" fontId="2" fillId="0" borderId="0" xfId="0" applyFont="1" applyFill="1" applyBorder="1" applyAlignment="1" applyProtection="1">
      <alignment horizontal="center" vertical="center" textRotation="90"/>
    </xf>
    <xf numFmtId="0" fontId="2" fillId="0" borderId="0" xfId="0" applyFont="1" applyFill="1" applyBorder="1" applyProtection="1"/>
    <xf numFmtId="166" fontId="2" fillId="0" borderId="0" xfId="1" applyNumberFormat="1" applyFont="1" applyFill="1" applyBorder="1" applyProtection="1"/>
    <xf numFmtId="166" fontId="10" fillId="4" borderId="18" xfId="1" applyNumberFormat="1" applyFont="1" applyFill="1" applyBorder="1" applyProtection="1"/>
    <xf numFmtId="166" fontId="9" fillId="0" borderId="25" xfId="1" applyNumberFormat="1" applyFont="1" applyBorder="1" applyProtection="1"/>
    <xf numFmtId="0" fontId="24" fillId="0" borderId="0" xfId="0" applyFont="1" applyBorder="1" applyProtection="1"/>
    <xf numFmtId="0" fontId="0" fillId="0" borderId="0" xfId="0" applyFill="1" applyProtection="1"/>
    <xf numFmtId="0" fontId="0" fillId="0" borderId="0" xfId="0" applyProtection="1"/>
    <xf numFmtId="166" fontId="0" fillId="0" borderId="0" xfId="1" applyNumberFormat="1" applyFont="1" applyProtection="1"/>
    <xf numFmtId="0" fontId="8" fillId="3" borderId="0" xfId="0" applyFont="1" applyFill="1" applyProtection="1"/>
    <xf numFmtId="166" fontId="8" fillId="3" borderId="0" xfId="1" applyNumberFormat="1" applyFont="1" applyFill="1" applyProtection="1"/>
    <xf numFmtId="0" fontId="0" fillId="6" borderId="13" xfId="0" applyFill="1" applyBorder="1" applyAlignment="1" applyProtection="1">
      <alignment horizontal="center" vertical="center"/>
      <protection locked="0"/>
    </xf>
    <xf numFmtId="0" fontId="28" fillId="3" borderId="0" xfId="0" applyFont="1" applyFill="1" applyAlignment="1">
      <alignment vertical="center"/>
    </xf>
    <xf numFmtId="0" fontId="29" fillId="3" borderId="0" xfId="0" applyFont="1" applyFill="1" applyAlignment="1">
      <alignment vertical="center"/>
    </xf>
    <xf numFmtId="44" fontId="0" fillId="0" borderId="0" xfId="1" applyFont="1" applyFill="1"/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8" xfId="0" applyFont="1" applyBorder="1"/>
    <xf numFmtId="44" fontId="2" fillId="0" borderId="9" xfId="1" applyFont="1" applyBorder="1"/>
    <xf numFmtId="0" fontId="2" fillId="0" borderId="0" xfId="0" applyFont="1"/>
    <xf numFmtId="0" fontId="2" fillId="0" borderId="10" xfId="0" applyFont="1" applyBorder="1"/>
    <xf numFmtId="44" fontId="2" fillId="0" borderId="12" xfId="1" applyFont="1" applyBorder="1"/>
    <xf numFmtId="0" fontId="30" fillId="0" borderId="0" xfId="0" applyFont="1" applyFill="1" applyBorder="1"/>
    <xf numFmtId="44" fontId="30" fillId="0" borderId="0" xfId="1" applyFont="1" applyFill="1" applyBorder="1"/>
    <xf numFmtId="0" fontId="2" fillId="0" borderId="0" xfId="0" applyFont="1" applyFill="1"/>
    <xf numFmtId="0" fontId="21" fillId="3" borderId="0" xfId="0" applyFont="1" applyFill="1" applyAlignment="1">
      <alignment horizontal="center" vertical="center" textRotation="45"/>
    </xf>
    <xf numFmtId="0" fontId="8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6" borderId="23" xfId="0" applyFill="1" applyBorder="1" applyAlignment="1" applyProtection="1">
      <alignment horizontal="center" vertical="center"/>
      <protection locked="0"/>
    </xf>
    <xf numFmtId="0" fontId="24" fillId="5" borderId="15" xfId="0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5" borderId="17" xfId="0" applyFont="1" applyFill="1" applyBorder="1" applyAlignment="1">
      <alignment horizontal="left" vertical="center" wrapText="1"/>
    </xf>
    <xf numFmtId="0" fontId="24" fillId="5" borderId="17" xfId="0" applyFont="1" applyFill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7" xfId="0" applyFont="1" applyBorder="1" applyAlignment="1">
      <alignment vertical="center"/>
    </xf>
    <xf numFmtId="0" fontId="9" fillId="0" borderId="9" xfId="0" applyFont="1" applyBorder="1" applyAlignment="1" applyProtection="1">
      <alignment horizontal="left"/>
    </xf>
    <xf numFmtId="0" fontId="9" fillId="0" borderId="12" xfId="0" applyFont="1" applyBorder="1" applyAlignment="1" applyProtection="1">
      <alignment horizontal="left"/>
    </xf>
    <xf numFmtId="166" fontId="9" fillId="0" borderId="28" xfId="1" applyNumberFormat="1" applyFont="1" applyBorder="1" applyProtection="1"/>
    <xf numFmtId="166" fontId="24" fillId="0" borderId="9" xfId="1" applyNumberFormat="1" applyFont="1" applyBorder="1" applyAlignment="1" applyProtection="1"/>
    <xf numFmtId="0" fontId="5" fillId="0" borderId="0" xfId="0" applyNumberFormat="1" applyFont="1" applyFill="1" applyBorder="1"/>
    <xf numFmtId="166" fontId="24" fillId="0" borderId="12" xfId="1" applyNumberFormat="1" applyFont="1" applyBorder="1" applyAlignment="1" applyProtection="1"/>
    <xf numFmtId="0" fontId="0" fillId="6" borderId="23" xfId="0" applyFont="1" applyFill="1" applyBorder="1" applyAlignment="1" applyProtection="1">
      <alignment horizontal="center" vertical="center"/>
      <protection locked="0"/>
    </xf>
    <xf numFmtId="166" fontId="3" fillId="0" borderId="15" xfId="1" applyNumberFormat="1" applyFont="1" applyBorder="1" applyAlignment="1">
      <alignment horizontal="center" vertical="center"/>
    </xf>
    <xf numFmtId="166" fontId="10" fillId="3" borderId="15" xfId="1" applyNumberFormat="1" applyFont="1" applyFill="1" applyBorder="1" applyAlignment="1">
      <alignment horizontal="center" vertical="center"/>
    </xf>
    <xf numFmtId="166" fontId="9" fillId="0" borderId="15" xfId="1" applyNumberFormat="1" applyFont="1" applyBorder="1" applyAlignment="1">
      <alignment horizontal="center" vertical="center"/>
    </xf>
    <xf numFmtId="166" fontId="3" fillId="0" borderId="0" xfId="1" applyNumberFormat="1" applyFont="1" applyBorder="1" applyAlignment="1">
      <alignment horizontal="center"/>
    </xf>
    <xf numFmtId="0" fontId="31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66" fontId="0" fillId="0" borderId="15" xfId="1" applyNumberFormat="1" applyFont="1" applyBorder="1" applyAlignment="1">
      <alignment horizontal="center" vertical="center"/>
    </xf>
    <xf numFmtId="166" fontId="28" fillId="3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6" fontId="6" fillId="0" borderId="15" xfId="1" applyNumberFormat="1" applyFont="1" applyBorder="1" applyAlignment="1">
      <alignment horizontal="center" vertical="center"/>
    </xf>
    <xf numFmtId="0" fontId="32" fillId="3" borderId="0" xfId="0" applyFont="1" applyFill="1" applyAlignment="1">
      <alignment vertical="center"/>
    </xf>
    <xf numFmtId="0" fontId="35" fillId="3" borderId="0" xfId="0" applyFont="1" applyFill="1" applyAlignment="1">
      <alignment vertical="center"/>
    </xf>
    <xf numFmtId="0" fontId="36" fillId="3" borderId="0" xfId="0" applyFont="1" applyFill="1" applyAlignment="1">
      <alignment vertical="center"/>
    </xf>
    <xf numFmtId="166" fontId="37" fillId="3" borderId="15" xfId="1" applyNumberFormat="1" applyFont="1" applyFill="1" applyBorder="1" applyAlignment="1">
      <alignment horizontal="center" vertical="center"/>
    </xf>
    <xf numFmtId="0" fontId="38" fillId="3" borderId="0" xfId="0" applyFont="1" applyFill="1" applyAlignment="1">
      <alignment vertical="center"/>
    </xf>
    <xf numFmtId="0" fontId="36" fillId="3" borderId="0" xfId="0" applyFont="1" applyFill="1" applyAlignment="1" applyProtection="1">
      <alignment vertical="center"/>
    </xf>
    <xf numFmtId="167" fontId="37" fillId="3" borderId="15" xfId="0" applyNumberFormat="1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166" fontId="33" fillId="0" borderId="29" xfId="1" applyNumberFormat="1" applyFont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166" fontId="8" fillId="3" borderId="0" xfId="1" applyNumberFormat="1" applyFont="1" applyFill="1" applyBorder="1" applyAlignment="1">
      <alignment vertical="center"/>
    </xf>
    <xf numFmtId="0" fontId="39" fillId="0" borderId="0" xfId="0" applyFont="1" applyBorder="1"/>
    <xf numFmtId="0" fontId="39" fillId="0" borderId="0" xfId="0" applyFont="1" applyAlignment="1">
      <alignment vertical="center"/>
    </xf>
    <xf numFmtId="0" fontId="8" fillId="3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25" fillId="0" borderId="17" xfId="0" applyFont="1" applyBorder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center" vertical="center"/>
    </xf>
    <xf numFmtId="0" fontId="10" fillId="4" borderId="6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9" fillId="0" borderId="27" xfId="0" applyFont="1" applyBorder="1" applyAlignment="1" applyProtection="1">
      <alignment horizontal="center"/>
    </xf>
    <xf numFmtId="0" fontId="24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8" fillId="0" borderId="0" xfId="0" applyFont="1" applyFill="1" applyAlignment="1" applyProtection="1">
      <alignment horizontal="center"/>
    </xf>
    <xf numFmtId="0" fontId="24" fillId="0" borderId="3" xfId="0" applyFont="1" applyBorder="1" applyAlignment="1" applyProtection="1">
      <alignment horizontal="center"/>
    </xf>
    <xf numFmtId="0" fontId="24" fillId="0" borderId="11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4" fillId="0" borderId="21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0" fillId="0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8" fillId="3" borderId="0" xfId="0" applyFont="1" applyFill="1" applyAlignment="1">
      <alignment horizontal="center"/>
    </xf>
    <xf numFmtId="0" fontId="0" fillId="0" borderId="8" xfId="0" applyFill="1" applyBorder="1" applyAlignment="1" applyProtection="1">
      <alignment horizontal="center" vertical="center"/>
      <protection locked="0"/>
    </xf>
    <xf numFmtId="0" fontId="24" fillId="0" borderId="0" xfId="0" applyFont="1" applyFill="1" applyBorder="1"/>
    <xf numFmtId="0" fontId="9" fillId="0" borderId="8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24" fillId="0" borderId="17" xfId="0" applyFont="1" applyBorder="1" applyAlignment="1">
      <alignment wrapText="1"/>
    </xf>
    <xf numFmtId="0" fontId="24" fillId="5" borderId="15" xfId="0" applyFont="1" applyFill="1" applyBorder="1" applyAlignment="1" applyProtection="1">
      <alignment horizontal="left" vertical="center" wrapText="1"/>
    </xf>
    <xf numFmtId="44" fontId="18" fillId="3" borderId="0" xfId="1" applyFont="1" applyFill="1" applyAlignment="1">
      <alignment horizontal="center" vertical="center"/>
    </xf>
    <xf numFmtId="0" fontId="13" fillId="0" borderId="0" xfId="0" applyFont="1"/>
    <xf numFmtId="0" fontId="12" fillId="0" borderId="6" xfId="0" applyFont="1" applyBorder="1"/>
    <xf numFmtId="0" fontId="13" fillId="0" borderId="6" xfId="0" applyFont="1" applyBorder="1"/>
    <xf numFmtId="44" fontId="12" fillId="0" borderId="6" xfId="1" applyFont="1" applyBorder="1"/>
    <xf numFmtId="44" fontId="18" fillId="3" borderId="0" xfId="1" applyFont="1" applyFill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167" fontId="21" fillId="3" borderId="0" xfId="0" applyNumberFormat="1" applyFont="1" applyFill="1" applyAlignment="1">
      <alignment horizontal="left" vertical="center"/>
    </xf>
    <xf numFmtId="166" fontId="8" fillId="3" borderId="0" xfId="0" applyNumberFormat="1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167" fontId="18" fillId="3" borderId="0" xfId="0" applyNumberFormat="1" applyFont="1" applyFill="1" applyAlignment="1">
      <alignment horizontal="left" vertical="center"/>
    </xf>
    <xf numFmtId="0" fontId="9" fillId="0" borderId="10" xfId="0" applyFont="1" applyBorder="1" applyAlignment="1" applyProtection="1">
      <alignment horizontal="left"/>
    </xf>
    <xf numFmtId="0" fontId="9" fillId="0" borderId="11" xfId="0" applyFont="1" applyBorder="1" applyAlignment="1" applyProtection="1">
      <alignment horizontal="left"/>
    </xf>
    <xf numFmtId="0" fontId="9" fillId="0" borderId="8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27" fillId="2" borderId="19" xfId="0" applyFont="1" applyFill="1" applyBorder="1" applyAlignment="1" applyProtection="1">
      <alignment horizontal="center" vertical="center" textRotation="40"/>
    </xf>
    <xf numFmtId="0" fontId="27" fillId="2" borderId="8" xfId="0" applyFont="1" applyFill="1" applyBorder="1" applyAlignment="1" applyProtection="1">
      <alignment horizontal="center" vertical="center" textRotation="40"/>
    </xf>
    <xf numFmtId="0" fontId="27" fillId="2" borderId="10" xfId="0" applyFont="1" applyFill="1" applyBorder="1" applyAlignment="1" applyProtection="1">
      <alignment horizontal="center" vertical="center" textRotation="40"/>
    </xf>
    <xf numFmtId="0" fontId="0" fillId="0" borderId="0" xfId="0" applyAlignment="1">
      <alignment horizontal="center"/>
    </xf>
    <xf numFmtId="0" fontId="9" fillId="0" borderId="26" xfId="0" applyFont="1" applyBorder="1" applyAlignment="1" applyProtection="1">
      <alignment horizontal="left"/>
    </xf>
    <xf numFmtId="0" fontId="9" fillId="0" borderId="27" xfId="0" applyFont="1" applyBorder="1" applyAlignment="1" applyProtection="1">
      <alignment horizontal="left"/>
    </xf>
    <xf numFmtId="0" fontId="9" fillId="0" borderId="24" xfId="0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5"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5A5A5A"/>
      <color rgb="FF2038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37353</xdr:colOff>
      <xdr:row>0</xdr:row>
      <xdr:rowOff>58864</xdr:rowOff>
    </xdr:from>
    <xdr:to>
      <xdr:col>5</xdr:col>
      <xdr:colOff>311338</xdr:colOff>
      <xdr:row>8</xdr:row>
      <xdr:rowOff>179293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F8EBFC67-0E65-4F3F-A5E1-652C9FB0A6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13" b="30849"/>
        <a:stretch/>
      </xdr:blipFill>
      <xdr:spPr>
        <a:xfrm>
          <a:off x="37353" y="1552982"/>
          <a:ext cx="6798236" cy="1786370"/>
        </a:xfrm>
        <a:prstGeom prst="rect">
          <a:avLst/>
        </a:prstGeom>
      </xdr:spPr>
    </xdr:pic>
    <xdr:clientData/>
  </xdr:twoCellAnchor>
  <xdr:twoCellAnchor>
    <xdr:from>
      <xdr:col>0</xdr:col>
      <xdr:colOff>29883</xdr:colOff>
      <xdr:row>0</xdr:row>
      <xdr:rowOff>0</xdr:rowOff>
    </xdr:from>
    <xdr:to>
      <xdr:col>6</xdr:col>
      <xdr:colOff>268942</xdr:colOff>
      <xdr:row>8</xdr:row>
      <xdr:rowOff>177195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DB0EF245-F38A-4602-A612-23F2D8055D60}"/>
            </a:ext>
          </a:extLst>
        </xdr:cNvPr>
        <xdr:cNvSpPr/>
      </xdr:nvSpPr>
      <xdr:spPr>
        <a:xfrm>
          <a:off x="29883" y="946340"/>
          <a:ext cx="6914842" cy="2317507"/>
        </a:xfrm>
        <a:prstGeom prst="rect">
          <a:avLst/>
        </a:prstGeom>
        <a:solidFill>
          <a:schemeClr val="bg1">
            <a:alpha val="79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99391</xdr:colOff>
      <xdr:row>0</xdr:row>
      <xdr:rowOff>55218</xdr:rowOff>
    </xdr:from>
    <xdr:to>
      <xdr:col>6</xdr:col>
      <xdr:colOff>11043</xdr:colOff>
      <xdr:row>8</xdr:row>
      <xdr:rowOff>176696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A8D3AD28-08F9-4E7B-B44F-847CBA1A700A}"/>
            </a:ext>
          </a:extLst>
        </xdr:cNvPr>
        <xdr:cNvSpPr txBox="1"/>
      </xdr:nvSpPr>
      <xdr:spPr>
        <a:xfrm>
          <a:off x="99391" y="1512957"/>
          <a:ext cx="6587435" cy="17503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/>
        <a:lstStyle/>
        <a:p>
          <a:pPr algn="l"/>
          <a:r>
            <a:rPr lang="fr-FR" sz="1200">
              <a:solidFill>
                <a:srgbClr val="203864"/>
              </a:solidFill>
              <a:latin typeface="Agency FB" panose="020B0503020202020204" pitchFamily="34" charset="0"/>
            </a:rPr>
            <a:t>Date : </a:t>
          </a:r>
        </a:p>
        <a:p>
          <a:pPr algn="ctr"/>
          <a:r>
            <a:rPr lang="fr-FR" sz="1800">
              <a:solidFill>
                <a:srgbClr val="203864"/>
              </a:solidFill>
              <a:latin typeface="Agency FB" panose="020B0503020202020204" pitchFamily="34" charset="0"/>
            </a:rPr>
            <a:t>DEVIS N°</a:t>
          </a:r>
        </a:p>
        <a:p>
          <a:endParaRPr lang="fr-FR" sz="1100">
            <a:solidFill>
              <a:srgbClr val="203864"/>
            </a:solidFill>
            <a:latin typeface="Agency FB" panose="020B0503020202020204" pitchFamily="34" charset="0"/>
          </a:endParaRPr>
        </a:p>
        <a:p>
          <a:r>
            <a:rPr lang="fr-FR" sz="1400">
              <a:solidFill>
                <a:srgbClr val="203864"/>
              </a:solidFill>
              <a:latin typeface="Agency FB" panose="020B0503020202020204" pitchFamily="34" charset="0"/>
            </a:rPr>
            <a:t>Nom : </a:t>
          </a:r>
          <a:r>
            <a:rPr lang="fr-FR" sz="1400">
              <a:solidFill>
                <a:srgbClr val="5A5A5A"/>
              </a:solidFill>
              <a:latin typeface="Agency FB" panose="020B0503020202020204" pitchFamily="34" charset="0"/>
            </a:rPr>
            <a:t>.........................................................................................................................................................................</a:t>
          </a:r>
        </a:p>
        <a:p>
          <a:r>
            <a:rPr lang="fr-FR" sz="1400">
              <a:solidFill>
                <a:srgbClr val="203864"/>
              </a:solidFill>
              <a:latin typeface="Agency FB" panose="020B0503020202020204" pitchFamily="34" charset="0"/>
            </a:rPr>
            <a:t>Adresse : </a:t>
          </a:r>
          <a:r>
            <a:rPr lang="fr-FR" sz="1400">
              <a:solidFill>
                <a:srgbClr val="5A5A5A"/>
              </a:solidFill>
              <a:latin typeface="Agency FB" panose="020B0503020202020204" pitchFamily="34" charset="0"/>
            </a:rPr>
            <a:t>..................................................................................................................................................................</a:t>
          </a:r>
        </a:p>
        <a:p>
          <a:r>
            <a:rPr lang="fr-FR" sz="1400">
              <a:solidFill>
                <a:srgbClr val="203864"/>
              </a:solidFill>
              <a:latin typeface="Agency FB" panose="020B0503020202020204" pitchFamily="34" charset="0"/>
            </a:rPr>
            <a:t>Mail : </a:t>
          </a:r>
          <a:r>
            <a:rPr lang="fr-FR" sz="1400">
              <a:solidFill>
                <a:srgbClr val="5A5A5A"/>
              </a:solidFill>
              <a:latin typeface="Agency FB" panose="020B0503020202020204" pitchFamily="34" charset="0"/>
            </a:rPr>
            <a:t>..........................................................................................................................................................................</a:t>
          </a:r>
        </a:p>
      </xdr:txBody>
    </xdr:sp>
    <xdr:clientData/>
  </xdr:twoCellAnchor>
  <xdr:twoCellAnchor editAs="oneCell">
    <xdr:from>
      <xdr:col>5</xdr:col>
      <xdr:colOff>362857</xdr:colOff>
      <xdr:row>1</xdr:row>
      <xdr:rowOff>52968</xdr:rowOff>
    </xdr:from>
    <xdr:to>
      <xdr:col>5</xdr:col>
      <xdr:colOff>1052287</xdr:colOff>
      <xdr:row>4</xdr:row>
      <xdr:rowOff>128297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66334C5-C30E-4935-B162-2F49FD9C2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1786" y="1685825"/>
          <a:ext cx="689430" cy="619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FEB19-39A8-437F-9DAF-83FE5DD9AC82}">
  <sheetPr>
    <tabColor rgb="FF5A5A5A"/>
    <pageSetUpPr fitToPage="1"/>
  </sheetPr>
  <dimension ref="B7:R53"/>
  <sheetViews>
    <sheetView showGridLines="0" zoomScaleNormal="100" workbookViewId="0">
      <selection activeCell="I12" sqref="I12"/>
    </sheetView>
  </sheetViews>
  <sheetFormatPr baseColWidth="10" defaultColWidth="10.85546875" defaultRowHeight="15" x14ac:dyDescent="0.25"/>
  <cols>
    <col min="1" max="1" width="1.5703125" style="1" customWidth="1"/>
    <col min="2" max="2" width="1.42578125" style="1" customWidth="1"/>
    <col min="3" max="3" width="3.85546875" style="1" customWidth="1"/>
    <col min="4" max="4" width="69.42578125" style="1" customWidth="1"/>
    <col min="5" max="5" width="16.85546875" style="17" bestFit="1" customWidth="1"/>
    <col min="6" max="6" width="16.7109375" style="189" bestFit="1" customWidth="1"/>
    <col min="7" max="7" width="4.5703125" style="13" customWidth="1"/>
    <col min="8" max="8" width="10.85546875" style="208"/>
    <col min="9" max="16384" width="10.85546875" style="1"/>
  </cols>
  <sheetData>
    <row r="7" spans="2:8" ht="27" x14ac:dyDescent="0.35">
      <c r="B7" s="246" t="s">
        <v>187</v>
      </c>
      <c r="C7" s="246"/>
      <c r="D7" s="246"/>
      <c r="E7" s="246"/>
      <c r="F7" s="246"/>
    </row>
    <row r="10" spans="2:8" s="114" customFormat="1" ht="19.5" x14ac:dyDescent="0.25">
      <c r="E10" s="203" t="s">
        <v>182</v>
      </c>
      <c r="F10" s="204" t="s">
        <v>183</v>
      </c>
      <c r="G10" s="191"/>
      <c r="H10" s="209"/>
    </row>
    <row r="11" spans="2:8" s="197" customFormat="1" ht="30" x14ac:dyDescent="0.25">
      <c r="B11" s="198" t="s">
        <v>151</v>
      </c>
      <c r="C11" s="198"/>
      <c r="D11" s="198"/>
      <c r="E11" s="199">
        <v>73400</v>
      </c>
      <c r="F11" s="199">
        <f>E11*1.2</f>
        <v>88080</v>
      </c>
      <c r="G11" s="200"/>
      <c r="H11" s="198"/>
    </row>
    <row r="12" spans="2:8" s="114" customFormat="1" x14ac:dyDescent="0.25">
      <c r="E12" s="192"/>
      <c r="F12" s="186"/>
      <c r="G12" s="191"/>
      <c r="H12" s="209"/>
    </row>
    <row r="13" spans="2:8" s="157" customFormat="1" ht="19.5" x14ac:dyDescent="0.25">
      <c r="B13" s="156" t="s">
        <v>16</v>
      </c>
      <c r="C13" s="156"/>
      <c r="D13" s="156"/>
      <c r="E13" s="187">
        <f>Electrique!F25</f>
        <v>0</v>
      </c>
      <c r="F13" s="187">
        <f>E13*1.2</f>
        <v>0</v>
      </c>
      <c r="G13" s="190"/>
      <c r="H13" s="156"/>
    </row>
    <row r="14" spans="2:8" s="114" customFormat="1" x14ac:dyDescent="0.25">
      <c r="E14" s="192"/>
      <c r="F14" s="186"/>
      <c r="G14" s="191"/>
      <c r="H14" s="209" t="s">
        <v>260</v>
      </c>
    </row>
    <row r="15" spans="2:8" s="157" customFormat="1" ht="19.5" x14ac:dyDescent="0.25">
      <c r="B15" s="156" t="s">
        <v>17</v>
      </c>
      <c r="C15" s="156"/>
      <c r="D15" s="156"/>
      <c r="E15" s="187">
        <f>Electronique!F29</f>
        <v>0</v>
      </c>
      <c r="F15" s="187">
        <f>E15*1.2</f>
        <v>0</v>
      </c>
      <c r="G15" s="190"/>
      <c r="H15" s="156"/>
    </row>
    <row r="16" spans="2:8" s="114" customFormat="1" x14ac:dyDescent="0.25">
      <c r="E16" s="192"/>
      <c r="F16" s="186"/>
      <c r="G16" s="191"/>
      <c r="H16" s="209"/>
    </row>
    <row r="17" spans="2:8" s="157" customFormat="1" ht="19.5" x14ac:dyDescent="0.25">
      <c r="B17" s="156" t="s">
        <v>184</v>
      </c>
      <c r="C17" s="156"/>
      <c r="D17" s="156"/>
      <c r="E17" s="187">
        <f>Voiles!R23</f>
        <v>0</v>
      </c>
      <c r="F17" s="187">
        <f>E17*1.2</f>
        <v>0</v>
      </c>
      <c r="G17" s="190"/>
      <c r="H17" s="156"/>
    </row>
    <row r="18" spans="2:8" s="114" customFormat="1" ht="15.75" thickBot="1" x14ac:dyDescent="0.3">
      <c r="E18" s="192"/>
      <c r="F18" s="186"/>
      <c r="G18" s="191"/>
      <c r="H18" s="209"/>
    </row>
    <row r="19" spans="2:8" s="157" customFormat="1" ht="20.25" thickBot="1" x14ac:dyDescent="0.3">
      <c r="B19" s="156" t="s">
        <v>29</v>
      </c>
      <c r="C19" s="156"/>
      <c r="D19" s="156"/>
      <c r="E19" s="187">
        <v>2200</v>
      </c>
      <c r="F19" s="187">
        <f>E19*1.2</f>
        <v>2640</v>
      </c>
      <c r="G19" s="185"/>
      <c r="H19" s="156"/>
    </row>
    <row r="20" spans="2:8" s="114" customFormat="1" ht="15.75" thickBot="1" x14ac:dyDescent="0.3">
      <c r="B20" s="194"/>
      <c r="C20" s="194" t="s">
        <v>257</v>
      </c>
      <c r="D20" s="194"/>
      <c r="E20" s="188">
        <v>1218</v>
      </c>
      <c r="F20" s="188">
        <f>E20*1.2</f>
        <v>1461.6</v>
      </c>
      <c r="G20" s="172"/>
      <c r="H20" s="209"/>
    </row>
    <row r="21" spans="2:8" s="114" customFormat="1" ht="15.75" thickBot="1" x14ac:dyDescent="0.3">
      <c r="B21" s="194"/>
      <c r="C21" s="194" t="s">
        <v>258</v>
      </c>
      <c r="D21" s="194"/>
      <c r="E21" s="188">
        <v>2586</v>
      </c>
      <c r="F21" s="188">
        <f>E21*1.2</f>
        <v>3103.2</v>
      </c>
      <c r="G21" s="172"/>
      <c r="H21" s="209"/>
    </row>
    <row r="22" spans="2:8" s="114" customFormat="1" x14ac:dyDescent="0.25">
      <c r="E22" s="192"/>
      <c r="F22" s="186"/>
      <c r="G22" s="191"/>
      <c r="H22" s="209"/>
    </row>
    <row r="23" spans="2:8" s="157" customFormat="1" ht="19.5" x14ac:dyDescent="0.25">
      <c r="B23" s="156" t="s">
        <v>30</v>
      </c>
      <c r="C23" s="156"/>
      <c r="D23" s="156"/>
      <c r="E23" s="187">
        <f>'Préparation de coque'!C11</f>
        <v>0</v>
      </c>
      <c r="F23" s="187">
        <f>E23*1.2</f>
        <v>0</v>
      </c>
      <c r="G23" s="190"/>
      <c r="H23" s="156"/>
    </row>
    <row r="24" spans="2:8" s="114" customFormat="1" x14ac:dyDescent="0.25">
      <c r="E24" s="192"/>
      <c r="F24" s="186"/>
      <c r="G24" s="191"/>
      <c r="H24" s="209"/>
    </row>
    <row r="25" spans="2:8" s="157" customFormat="1" ht="20.25" thickBot="1" x14ac:dyDescent="0.3">
      <c r="B25" s="156" t="s">
        <v>26</v>
      </c>
      <c r="C25" s="156"/>
      <c r="D25" s="156"/>
      <c r="E25" s="193"/>
      <c r="F25" s="193"/>
      <c r="G25" s="190"/>
      <c r="H25" s="156"/>
    </row>
    <row r="26" spans="2:8" s="114" customFormat="1" ht="15.75" thickBot="1" x14ac:dyDescent="0.3">
      <c r="B26" s="194"/>
      <c r="C26" s="194" t="s">
        <v>18</v>
      </c>
      <c r="D26" s="194"/>
      <c r="E26" s="188">
        <v>440</v>
      </c>
      <c r="F26" s="188">
        <f>E26*1.2</f>
        <v>528</v>
      </c>
      <c r="G26" s="185"/>
      <c r="H26" s="209"/>
    </row>
    <row r="27" spans="2:8" s="114" customFormat="1" ht="15.75" thickBot="1" x14ac:dyDescent="0.3">
      <c r="B27" s="194"/>
      <c r="C27" s="194" t="s">
        <v>28</v>
      </c>
      <c r="D27" s="194"/>
      <c r="E27" s="188">
        <v>160</v>
      </c>
      <c r="F27" s="188">
        <f>E27*1.2</f>
        <v>192</v>
      </c>
      <c r="G27" s="185"/>
      <c r="H27" s="209"/>
    </row>
    <row r="28" spans="2:8" s="114" customFormat="1" ht="15.75" thickBot="1" x14ac:dyDescent="0.3">
      <c r="B28" s="194"/>
      <c r="C28" s="194" t="s">
        <v>27</v>
      </c>
      <c r="D28" s="194"/>
      <c r="E28" s="188">
        <v>110</v>
      </c>
      <c r="F28" s="188">
        <f>E28*1.2</f>
        <v>132</v>
      </c>
      <c r="G28" s="185"/>
      <c r="H28" s="209"/>
    </row>
    <row r="29" spans="2:8" s="114" customFormat="1" ht="15.75" thickBot="1" x14ac:dyDescent="0.3">
      <c r="B29" s="194"/>
      <c r="C29" s="194" t="s">
        <v>79</v>
      </c>
      <c r="D29" s="194"/>
      <c r="E29" s="188">
        <v>1694</v>
      </c>
      <c r="F29" s="188">
        <f>E29*1.2</f>
        <v>2032.8</v>
      </c>
      <c r="G29" s="185"/>
      <c r="H29" s="209"/>
    </row>
    <row r="30" spans="2:8" s="114" customFormat="1" x14ac:dyDescent="0.25">
      <c r="B30" s="194"/>
      <c r="C30" s="194"/>
      <c r="D30" s="194"/>
      <c r="E30" s="188"/>
      <c r="F30" s="188"/>
      <c r="G30" s="191"/>
      <c r="H30" s="209"/>
    </row>
    <row r="31" spans="2:8" s="157" customFormat="1" ht="20.25" thickBot="1" x14ac:dyDescent="0.3">
      <c r="B31" s="156" t="s">
        <v>25</v>
      </c>
      <c r="C31" s="156"/>
      <c r="D31" s="156"/>
      <c r="E31" s="193"/>
      <c r="F31" s="193"/>
      <c r="G31" s="190"/>
      <c r="H31" s="156"/>
    </row>
    <row r="32" spans="2:8" s="114" customFormat="1" ht="15.75" thickBot="1" x14ac:dyDescent="0.3">
      <c r="B32" s="194"/>
      <c r="C32" s="194" t="s">
        <v>222</v>
      </c>
      <c r="D32" s="194"/>
      <c r="E32" s="188">
        <v>2669</v>
      </c>
      <c r="F32" s="188">
        <f>E32*1.2</f>
        <v>3202.7999999999997</v>
      </c>
      <c r="G32" s="185"/>
      <c r="H32" s="209"/>
    </row>
    <row r="33" spans="2:8" s="114" customFormat="1" ht="15.75" thickBot="1" x14ac:dyDescent="0.3">
      <c r="B33" s="194"/>
      <c r="C33" s="194" t="s">
        <v>223</v>
      </c>
      <c r="D33" s="194"/>
      <c r="E33" s="188">
        <v>6088</v>
      </c>
      <c r="F33" s="188">
        <f>E33*1.2</f>
        <v>7305.5999999999995</v>
      </c>
      <c r="G33" s="185"/>
      <c r="H33" s="209"/>
    </row>
    <row r="34" spans="2:8" s="114" customFormat="1" ht="15.75" thickBot="1" x14ac:dyDescent="0.3">
      <c r="B34" s="194"/>
      <c r="C34" s="194" t="s">
        <v>78</v>
      </c>
      <c r="D34" s="194"/>
      <c r="E34" s="188">
        <v>650</v>
      </c>
      <c r="F34" s="188">
        <f>E34</f>
        <v>650</v>
      </c>
      <c r="G34" s="185"/>
      <c r="H34" s="209"/>
    </row>
    <row r="35" spans="2:8" s="114" customFormat="1" ht="15.75" thickBot="1" x14ac:dyDescent="0.3">
      <c r="B35" s="194"/>
      <c r="C35" s="194" t="s">
        <v>19</v>
      </c>
      <c r="D35" s="194"/>
      <c r="E35" s="188">
        <v>420</v>
      </c>
      <c r="F35" s="188">
        <f>E35</f>
        <v>420</v>
      </c>
      <c r="G35" s="185"/>
      <c r="H35" s="209"/>
    </row>
    <row r="36" spans="2:8" s="114" customFormat="1" x14ac:dyDescent="0.25">
      <c r="E36" s="192"/>
      <c r="F36" s="195"/>
      <c r="G36" s="191"/>
      <c r="H36" s="209"/>
    </row>
    <row r="37" spans="2:8" s="157" customFormat="1" ht="19.5" x14ac:dyDescent="0.25">
      <c r="B37" s="156" t="s">
        <v>20</v>
      </c>
      <c r="C37" s="156"/>
      <c r="D37" s="156"/>
      <c r="E37" s="193"/>
      <c r="F37" s="193"/>
      <c r="G37" s="190"/>
      <c r="H37" s="156"/>
    </row>
    <row r="38" spans="2:8" s="114" customFormat="1" ht="15.75" thickBot="1" x14ac:dyDescent="0.3">
      <c r="B38" s="194"/>
      <c r="C38" s="194" t="s">
        <v>219</v>
      </c>
      <c r="D38" s="194"/>
      <c r="E38" s="188">
        <f>'Bailles &amp; Rangements'!Q9</f>
        <v>0</v>
      </c>
      <c r="F38" s="188">
        <f>E38*1.2</f>
        <v>0</v>
      </c>
      <c r="G38" s="191"/>
      <c r="H38" s="209"/>
    </row>
    <row r="39" spans="2:8" s="114" customFormat="1" ht="15.75" thickBot="1" x14ac:dyDescent="0.3">
      <c r="B39" s="194"/>
      <c r="C39" s="194" t="s">
        <v>218</v>
      </c>
      <c r="D39" s="194"/>
      <c r="E39" s="188">
        <v>115</v>
      </c>
      <c r="F39" s="188">
        <f>E39*1.2</f>
        <v>138</v>
      </c>
      <c r="G39" s="185"/>
      <c r="H39" s="209"/>
    </row>
    <row r="40" spans="2:8" s="114" customFormat="1" ht="15.75" thickBot="1" x14ac:dyDescent="0.3">
      <c r="B40" s="194"/>
      <c r="C40" s="194" t="s">
        <v>216</v>
      </c>
      <c r="D40" s="194"/>
      <c r="E40" s="188">
        <f>Matelotage!H1</f>
        <v>3350</v>
      </c>
      <c r="F40" s="188">
        <f>E40*1.2</f>
        <v>4020</v>
      </c>
      <c r="G40" s="185"/>
      <c r="H40" s="209"/>
    </row>
    <row r="41" spans="2:8" s="114" customFormat="1" ht="15.75" thickBot="1" x14ac:dyDescent="0.3">
      <c r="B41" s="194"/>
      <c r="C41" s="194" t="s">
        <v>221</v>
      </c>
      <c r="D41" s="194"/>
      <c r="E41" s="188">
        <v>509</v>
      </c>
      <c r="F41" s="188">
        <f>E41*1.2</f>
        <v>610.79999999999995</v>
      </c>
      <c r="G41" s="185"/>
      <c r="H41" s="209"/>
    </row>
    <row r="42" spans="2:8" s="114" customFormat="1" x14ac:dyDescent="0.25">
      <c r="B42" s="194"/>
      <c r="C42" s="194"/>
      <c r="D42" s="194"/>
      <c r="E42" s="188"/>
      <c r="F42" s="188"/>
      <c r="G42" s="191"/>
      <c r="H42" s="209"/>
    </row>
    <row r="43" spans="2:8" s="157" customFormat="1" ht="20.25" thickBot="1" x14ac:dyDescent="0.3">
      <c r="B43" s="156" t="s">
        <v>22</v>
      </c>
      <c r="C43" s="156"/>
      <c r="D43" s="156"/>
      <c r="E43" s="193"/>
      <c r="F43" s="193"/>
      <c r="G43" s="190"/>
      <c r="H43" s="156"/>
    </row>
    <row r="44" spans="2:8" s="114" customFormat="1" ht="15.75" thickBot="1" x14ac:dyDescent="0.3">
      <c r="C44" s="194" t="s">
        <v>23</v>
      </c>
      <c r="D44" s="194"/>
      <c r="E44" s="188"/>
      <c r="F44" s="188">
        <v>100</v>
      </c>
      <c r="G44" s="185"/>
      <c r="H44" s="209"/>
    </row>
    <row r="45" spans="2:8" s="114" customFormat="1" ht="15.75" thickBot="1" x14ac:dyDescent="0.3">
      <c r="C45" s="194" t="s">
        <v>217</v>
      </c>
      <c r="D45" s="194"/>
      <c r="E45" s="188">
        <v>975</v>
      </c>
      <c r="F45" s="188">
        <f>E45*1.2</f>
        <v>1170</v>
      </c>
      <c r="G45" s="185"/>
      <c r="H45" s="209"/>
    </row>
    <row r="46" spans="2:8" s="114" customFormat="1" ht="15.75" thickBot="1" x14ac:dyDescent="0.3">
      <c r="C46" s="194" t="s">
        <v>133</v>
      </c>
      <c r="D46" s="194"/>
      <c r="E46" s="188">
        <v>1478</v>
      </c>
      <c r="F46" s="188">
        <f>E46*1.2</f>
        <v>1773.6</v>
      </c>
      <c r="G46" s="185"/>
      <c r="H46" s="209"/>
    </row>
    <row r="47" spans="2:8" s="114" customFormat="1" x14ac:dyDescent="0.25">
      <c r="C47" s="194"/>
      <c r="D47" s="194"/>
      <c r="E47" s="188"/>
      <c r="F47" s="188"/>
      <c r="G47" s="191"/>
      <c r="H47" s="209"/>
    </row>
    <row r="48" spans="2:8" s="157" customFormat="1" ht="20.25" thickBot="1" x14ac:dyDescent="0.3">
      <c r="B48" s="156" t="s">
        <v>31</v>
      </c>
      <c r="C48" s="156"/>
      <c r="D48" s="156"/>
      <c r="E48" s="193"/>
      <c r="F48" s="193"/>
      <c r="G48" s="190"/>
      <c r="H48" s="156"/>
    </row>
    <row r="49" spans="2:18" s="114" customFormat="1" ht="15.75" thickBot="1" x14ac:dyDescent="0.3">
      <c r="C49" s="194" t="s">
        <v>220</v>
      </c>
      <c r="D49" s="194"/>
      <c r="E49" s="188">
        <f>F49/1.2</f>
        <v>291.66666666666669</v>
      </c>
      <c r="F49" s="188">
        <v>350</v>
      </c>
      <c r="G49" s="185"/>
      <c r="H49" s="209"/>
    </row>
    <row r="50" spans="2:18" s="114" customFormat="1" ht="15.75" thickBot="1" x14ac:dyDescent="0.3">
      <c r="C50" s="194" t="s">
        <v>259</v>
      </c>
      <c r="D50" s="194"/>
      <c r="E50" s="188">
        <v>115</v>
      </c>
      <c r="F50" s="188">
        <v>138</v>
      </c>
      <c r="G50" s="172"/>
      <c r="H50" s="209"/>
    </row>
    <row r="51" spans="2:18" s="114" customFormat="1" x14ac:dyDescent="0.25">
      <c r="E51" s="192"/>
      <c r="F51" s="186"/>
      <c r="G51" s="191"/>
      <c r="H51" s="209"/>
    </row>
    <row r="52" spans="2:18" s="119" customFormat="1" ht="29.25" x14ac:dyDescent="0.25">
      <c r="B52" s="122"/>
      <c r="C52" s="122" t="s">
        <v>132</v>
      </c>
      <c r="D52" s="201"/>
      <c r="E52" s="202">
        <f>E11+E13+E15+E17+E19*G19+E23+E26*G26+E27*G27+E28*G28+E29*G29+E32*G32+E33*G33+E34*G34+E35*G35+E39*G39+E38+E40*G40+E41*G41+E44*G44+E45*G45+E46*G46+E49*G49+E50*G50+E20*G20+E21*G21</f>
        <v>73400</v>
      </c>
      <c r="F52" s="202">
        <f>E52*1.2</f>
        <v>88080</v>
      </c>
      <c r="G52" s="196"/>
      <c r="Q52" s="245"/>
      <c r="R52" s="245"/>
    </row>
    <row r="53" spans="2:18" x14ac:dyDescent="0.25">
      <c r="B53" s="247" t="s">
        <v>188</v>
      </c>
      <c r="C53" s="247"/>
      <c r="D53" s="247"/>
      <c r="E53" s="247"/>
      <c r="F53" s="247"/>
    </row>
  </sheetData>
  <sheetProtection algorithmName="SHA-512" hashValue="gI8XnVOuMDwcByuDUn8tTQGAunFglwmdziJYm5xYM0egLUtDsNlNecbJ32rpTzLzZXEVR7vY7WoVWLG/rqMjrg==" saltValue="PCI82l0GrF0I7PpLgs6T1Q==" spinCount="100000" sheet="1" objects="1" scenarios="1"/>
  <mergeCells count="3">
    <mergeCell ref="Q52:R52"/>
    <mergeCell ref="B7:F7"/>
    <mergeCell ref="B53:F5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84299-4E87-4EE1-8B0D-ED9E6F8FD59B}">
  <sheetPr>
    <tabColor rgb="FF203864"/>
  </sheetPr>
  <dimension ref="A1:S11"/>
  <sheetViews>
    <sheetView showGridLines="0" workbookViewId="0">
      <selection activeCell="E11" sqref="E11:G11"/>
    </sheetView>
  </sheetViews>
  <sheetFormatPr baseColWidth="10" defaultRowHeight="15" x14ac:dyDescent="0.25"/>
  <cols>
    <col min="1" max="1" width="4.7109375" customWidth="1"/>
    <col min="2" max="2" width="57.28515625" bestFit="1" customWidth="1"/>
    <col min="4" max="4" width="4.7109375" customWidth="1"/>
  </cols>
  <sheetData>
    <row r="1" spans="1:19" s="119" customFormat="1" ht="33.75" customHeight="1" x14ac:dyDescent="0.25">
      <c r="B1" s="119" t="s">
        <v>189</v>
      </c>
      <c r="D1" s="168" t="s">
        <v>181</v>
      </c>
      <c r="H1" s="205"/>
    </row>
    <row r="2" spans="1:19" ht="9.9499999999999993" customHeight="1" thickBot="1" x14ac:dyDescent="0.3"/>
    <row r="3" spans="1:19" ht="20.25" thickBot="1" x14ac:dyDescent="0.3">
      <c r="B3" s="127" t="s">
        <v>191</v>
      </c>
      <c r="C3" s="129">
        <v>250</v>
      </c>
      <c r="D3" s="155"/>
    </row>
    <row r="4" spans="1:19" ht="9.9499999999999993" customHeight="1" thickBot="1" x14ac:dyDescent="0.3"/>
    <row r="5" spans="1:19" ht="20.25" thickBot="1" x14ac:dyDescent="0.3">
      <c r="B5" s="127" t="s">
        <v>194</v>
      </c>
      <c r="C5" s="129">
        <v>1280</v>
      </c>
      <c r="D5" s="155"/>
    </row>
    <row r="6" spans="1:19" ht="9.9499999999999993" customHeight="1" thickBot="1" x14ac:dyDescent="0.3"/>
    <row r="7" spans="1:19" ht="20.25" thickBot="1" x14ac:dyDescent="0.3">
      <c r="B7" s="127" t="s">
        <v>193</v>
      </c>
      <c r="C7" s="129">
        <v>1690</v>
      </c>
      <c r="D7" s="155"/>
    </row>
    <row r="8" spans="1:19" ht="9.9499999999999993" customHeight="1" thickBot="1" x14ac:dyDescent="0.3"/>
    <row r="9" spans="1:19" ht="20.25" thickBot="1" x14ac:dyDescent="0.3">
      <c r="B9" s="127" t="s">
        <v>192</v>
      </c>
      <c r="C9" s="129">
        <v>670</v>
      </c>
      <c r="D9" s="155"/>
    </row>
    <row r="10" spans="1:19" ht="9.9499999999999993" customHeight="1" x14ac:dyDescent="0.25"/>
    <row r="11" spans="1:19" s="27" customFormat="1" ht="29.25" x14ac:dyDescent="0.35">
      <c r="A11" s="153"/>
      <c r="B11" s="153" t="s">
        <v>132</v>
      </c>
      <c r="C11" s="249">
        <f>D3*C3+D5*C5+D7*C7+D9*C9</f>
        <v>0</v>
      </c>
      <c r="D11" s="250"/>
      <c r="E11" s="248"/>
      <c r="F11" s="248"/>
      <c r="G11" s="248"/>
      <c r="R11" s="245"/>
      <c r="S11" s="245"/>
    </row>
  </sheetData>
  <sheetProtection algorithmName="SHA-512" hashValue="AyHnwi1q03gX5ogLG2XvSH5xqwHHq/nwwgJi9+YmwtxeViYSNEXwVcxk8VXPdudrp3umXOXNVrTmTnBIsGCfkw==" saltValue="BWiQ/SnyUYGoE9z4g3R7PQ==" spinCount="100000" sheet="1" objects="1" scenarios="1"/>
  <mergeCells count="3">
    <mergeCell ref="E11:G11"/>
    <mergeCell ref="R11:S11"/>
    <mergeCell ref="C11:D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319AA-7549-436F-83B5-D06EB98B311B}">
  <sheetPr>
    <tabColor rgb="FF203864"/>
  </sheetPr>
  <dimension ref="A1:L43"/>
  <sheetViews>
    <sheetView showGridLines="0" zoomScaleNormal="100" workbookViewId="0">
      <selection activeCell="H21" sqref="H21"/>
    </sheetView>
  </sheetViews>
  <sheetFormatPr baseColWidth="10" defaultColWidth="9.140625" defaultRowHeight="15" x14ac:dyDescent="0.25"/>
  <cols>
    <col min="1" max="1" width="4.7109375" customWidth="1"/>
    <col min="2" max="2" width="5.7109375" customWidth="1"/>
    <col min="3" max="3" width="53.140625" customWidth="1"/>
    <col min="4" max="4" width="20.85546875" style="211" bestFit="1" customWidth="1"/>
    <col min="5" max="5" width="12.7109375" style="18" bestFit="1" customWidth="1"/>
    <col min="6" max="6" width="4.5703125" style="25" customWidth="1"/>
    <col min="7" max="7" width="4.140625" style="25" bestFit="1" customWidth="1"/>
  </cols>
  <sheetData>
    <row r="1" spans="1:7" s="119" customFormat="1" ht="33.75" x14ac:dyDescent="0.25">
      <c r="A1" s="122"/>
      <c r="B1" s="122" t="s">
        <v>180</v>
      </c>
      <c r="C1" s="122"/>
      <c r="D1" s="213"/>
      <c r="E1" s="168"/>
      <c r="F1" s="168" t="s">
        <v>181</v>
      </c>
    </row>
    <row r="2" spans="1:7" ht="9.9499999999999993" customHeight="1" thickBot="1" x14ac:dyDescent="0.3">
      <c r="B2" s="259"/>
      <c r="C2" s="259"/>
      <c r="D2" s="259"/>
      <c r="E2" s="259"/>
      <c r="F2" s="24"/>
      <c r="G2" s="24"/>
    </row>
    <row r="3" spans="1:7" ht="20.25" thickBot="1" x14ac:dyDescent="0.3">
      <c r="B3" s="127" t="s">
        <v>3</v>
      </c>
      <c r="C3" s="128"/>
      <c r="D3" s="214" t="s">
        <v>195</v>
      </c>
      <c r="E3" s="147">
        <v>5850</v>
      </c>
      <c r="F3" s="172"/>
      <c r="G3" s="26"/>
    </row>
    <row r="4" spans="1:7" x14ac:dyDescent="0.25">
      <c r="B4" s="254" t="s">
        <v>148</v>
      </c>
      <c r="C4" s="255"/>
      <c r="D4" s="215" t="s">
        <v>196</v>
      </c>
      <c r="E4" s="179"/>
      <c r="F4" s="26"/>
      <c r="G4" s="26"/>
    </row>
    <row r="5" spans="1:7" x14ac:dyDescent="0.25">
      <c r="B5" s="254" t="s">
        <v>185</v>
      </c>
      <c r="C5" s="255"/>
      <c r="D5" s="215"/>
      <c r="E5" s="179"/>
      <c r="F5" s="26"/>
      <c r="G5" s="26"/>
    </row>
    <row r="6" spans="1:7" x14ac:dyDescent="0.25">
      <c r="B6" s="254" t="s">
        <v>149</v>
      </c>
      <c r="C6" s="255"/>
      <c r="D6" s="215" t="s">
        <v>199</v>
      </c>
      <c r="E6" s="179"/>
      <c r="F6" s="26"/>
      <c r="G6" s="26"/>
    </row>
    <row r="7" spans="1:7" x14ac:dyDescent="0.25">
      <c r="B7" s="254" t="s">
        <v>198</v>
      </c>
      <c r="C7" s="255"/>
      <c r="D7" s="215" t="s">
        <v>197</v>
      </c>
      <c r="E7" s="179"/>
      <c r="F7" s="26"/>
      <c r="G7" s="26"/>
    </row>
    <row r="8" spans="1:7" x14ac:dyDescent="0.25">
      <c r="B8" s="254" t="s">
        <v>11</v>
      </c>
      <c r="C8" s="255"/>
      <c r="D8" s="215" t="s">
        <v>200</v>
      </c>
      <c r="E8" s="179"/>
      <c r="F8" s="26"/>
      <c r="G8" s="26"/>
    </row>
    <row r="9" spans="1:7" x14ac:dyDescent="0.25">
      <c r="B9" s="254" t="s">
        <v>12</v>
      </c>
      <c r="C9" s="255"/>
      <c r="D9" s="215"/>
      <c r="E9" s="179"/>
      <c r="F9" s="26"/>
      <c r="G9" s="26"/>
    </row>
    <row r="10" spans="1:7" ht="15.75" thickBot="1" x14ac:dyDescent="0.3">
      <c r="B10" s="252" t="s">
        <v>202</v>
      </c>
      <c r="C10" s="253"/>
      <c r="D10" s="216" t="s">
        <v>201</v>
      </c>
      <c r="E10" s="180"/>
      <c r="F10" s="26"/>
      <c r="G10" s="26"/>
    </row>
    <row r="11" spans="1:7" s="1" customFormat="1" ht="9.9499999999999993" customHeight="1" thickBot="1" x14ac:dyDescent="0.3">
      <c r="D11" s="17"/>
      <c r="E11" s="19"/>
      <c r="F11" s="26"/>
      <c r="G11" s="26"/>
    </row>
    <row r="12" spans="1:7" ht="20.25" thickBot="1" x14ac:dyDescent="0.3">
      <c r="B12" s="127" t="s">
        <v>186</v>
      </c>
      <c r="C12" s="128"/>
      <c r="D12" s="214"/>
      <c r="E12" s="147">
        <v>8830</v>
      </c>
      <c r="F12" s="172"/>
      <c r="G12" s="26"/>
    </row>
    <row r="13" spans="1:7" x14ac:dyDescent="0.25">
      <c r="B13" s="254" t="s">
        <v>155</v>
      </c>
      <c r="C13" s="255"/>
      <c r="D13" s="215"/>
      <c r="E13" s="179"/>
      <c r="F13" s="26"/>
      <c r="G13" s="26"/>
    </row>
    <row r="14" spans="1:7" x14ac:dyDescent="0.25">
      <c r="B14" s="254" t="s">
        <v>250</v>
      </c>
      <c r="C14" s="255"/>
      <c r="D14" s="215"/>
      <c r="E14" s="179"/>
      <c r="F14" s="26"/>
      <c r="G14" s="26"/>
    </row>
    <row r="15" spans="1:7" x14ac:dyDescent="0.25">
      <c r="B15" s="254" t="s">
        <v>10</v>
      </c>
      <c r="C15" s="255"/>
      <c r="D15" s="215"/>
      <c r="E15" s="179"/>
      <c r="F15" s="26"/>
      <c r="G15" s="26"/>
    </row>
    <row r="16" spans="1:7" x14ac:dyDescent="0.25">
      <c r="B16" s="254" t="s">
        <v>134</v>
      </c>
      <c r="C16" s="255"/>
      <c r="D16" s="215"/>
      <c r="E16" s="179"/>
      <c r="F16" s="26"/>
      <c r="G16" s="26"/>
    </row>
    <row r="17" spans="1:12" x14ac:dyDescent="0.25">
      <c r="B17" s="254" t="s">
        <v>247</v>
      </c>
      <c r="C17" s="255"/>
      <c r="D17" s="215"/>
      <c r="E17" s="179"/>
      <c r="F17" s="26"/>
      <c r="G17" s="26"/>
    </row>
    <row r="18" spans="1:12" x14ac:dyDescent="0.25">
      <c r="B18" s="254" t="s">
        <v>157</v>
      </c>
      <c r="C18" s="255"/>
      <c r="D18" s="215"/>
      <c r="E18" s="179"/>
      <c r="F18" s="26"/>
      <c r="G18" s="26"/>
    </row>
    <row r="19" spans="1:12" x14ac:dyDescent="0.25">
      <c r="B19" s="236" t="s">
        <v>248</v>
      </c>
      <c r="C19" s="237"/>
      <c r="D19" s="215"/>
      <c r="E19" s="179"/>
      <c r="F19" s="26"/>
      <c r="G19" s="26"/>
    </row>
    <row r="20" spans="1:12" x14ac:dyDescent="0.25">
      <c r="B20" s="254" t="s">
        <v>249</v>
      </c>
      <c r="C20" s="255"/>
      <c r="D20" s="215"/>
      <c r="E20" s="179"/>
      <c r="F20" s="26"/>
      <c r="G20" s="26"/>
    </row>
    <row r="21" spans="1:12" x14ac:dyDescent="0.25">
      <c r="B21" s="254" t="s">
        <v>13</v>
      </c>
      <c r="C21" s="255"/>
      <c r="D21" s="215"/>
      <c r="E21" s="179"/>
      <c r="F21" s="26"/>
      <c r="G21" s="26"/>
    </row>
    <row r="22" spans="1:12" x14ac:dyDescent="0.25">
      <c r="B22" s="254" t="s">
        <v>156</v>
      </c>
      <c r="C22" s="255"/>
      <c r="D22" s="215"/>
      <c r="E22" s="179"/>
      <c r="F22" s="26"/>
      <c r="G22" s="26"/>
    </row>
    <row r="23" spans="1:12" ht="15" customHeight="1" thickBot="1" x14ac:dyDescent="0.3">
      <c r="B23" s="260" t="s">
        <v>15</v>
      </c>
      <c r="C23" s="261"/>
      <c r="D23" s="217"/>
      <c r="E23" s="181"/>
      <c r="F23" s="26"/>
      <c r="G23" s="26"/>
    </row>
    <row r="24" spans="1:12" s="162" customFormat="1" ht="15.75" thickBot="1" x14ac:dyDescent="0.25">
      <c r="B24" s="256" t="s">
        <v>2</v>
      </c>
      <c r="C24" s="69" t="s">
        <v>14</v>
      </c>
      <c r="D24" s="218"/>
      <c r="E24" s="182">
        <v>1050</v>
      </c>
      <c r="F24" s="172"/>
      <c r="G24" s="183"/>
    </row>
    <row r="25" spans="1:12" s="162" customFormat="1" ht="15.75" thickBot="1" x14ac:dyDescent="0.25">
      <c r="B25" s="257"/>
      <c r="C25" s="69" t="s">
        <v>159</v>
      </c>
      <c r="D25" s="218"/>
      <c r="E25" s="182">
        <v>580</v>
      </c>
      <c r="F25" s="172"/>
      <c r="G25" s="183"/>
    </row>
    <row r="26" spans="1:12" s="162" customFormat="1" ht="15.75" thickBot="1" x14ac:dyDescent="0.25">
      <c r="B26" s="257"/>
      <c r="C26" s="69" t="s">
        <v>39</v>
      </c>
      <c r="D26" s="218"/>
      <c r="E26" s="182">
        <v>420</v>
      </c>
      <c r="F26" s="172"/>
      <c r="G26" s="183"/>
    </row>
    <row r="27" spans="1:12" s="162" customFormat="1" ht="15.75" thickBot="1" x14ac:dyDescent="0.25">
      <c r="B27" s="258"/>
      <c r="C27" s="115" t="s">
        <v>215</v>
      </c>
      <c r="D27" s="219"/>
      <c r="E27" s="184">
        <v>1830</v>
      </c>
      <c r="F27" s="172"/>
      <c r="G27" s="183"/>
    </row>
    <row r="28" spans="1:12" ht="9.9499999999999993" customHeight="1" x14ac:dyDescent="0.25">
      <c r="A28" s="1"/>
      <c r="B28" s="22"/>
      <c r="C28" s="1"/>
      <c r="D28" s="17"/>
      <c r="E28" s="23"/>
      <c r="F28" s="26"/>
      <c r="G28" s="26"/>
    </row>
    <row r="29" spans="1:12" s="27" customFormat="1" ht="29.25" x14ac:dyDescent="0.35">
      <c r="A29" s="153"/>
      <c r="B29" s="153" t="s">
        <v>132</v>
      </c>
      <c r="C29" s="153"/>
      <c r="D29" s="210"/>
      <c r="E29" s="154"/>
      <c r="F29" s="251">
        <f>E3*F3+E12*F12+E24*F24+E25*F25+E26*F26+E27*F27</f>
        <v>0</v>
      </c>
      <c r="G29" s="251"/>
    </row>
    <row r="30" spans="1:12" x14ac:dyDescent="0.25">
      <c r="B30" s="4"/>
      <c r="C30" s="4"/>
      <c r="D30" s="17"/>
      <c r="E30" s="20"/>
      <c r="F30" s="26"/>
      <c r="G30" s="26"/>
      <c r="H30" s="1"/>
      <c r="I30" s="1"/>
      <c r="J30" s="1"/>
      <c r="K30" s="1"/>
      <c r="L30" s="1"/>
    </row>
    <row r="31" spans="1:12" x14ac:dyDescent="0.25">
      <c r="B31" s="4"/>
      <c r="C31" s="1"/>
      <c r="D31" s="17"/>
      <c r="E31" s="20"/>
      <c r="F31" s="26"/>
      <c r="G31" s="26"/>
      <c r="H31" s="1"/>
      <c r="I31" s="1"/>
      <c r="J31" s="1"/>
      <c r="K31" s="1"/>
      <c r="L31" s="1"/>
    </row>
    <row r="32" spans="1:12" ht="15" customHeight="1" x14ac:dyDescent="0.25">
      <c r="B32" s="4"/>
      <c r="C32" s="1"/>
      <c r="D32" s="17"/>
      <c r="E32" s="20"/>
      <c r="F32" s="26"/>
      <c r="G32" s="26"/>
      <c r="H32" s="5"/>
      <c r="I32" s="4"/>
      <c r="J32" s="14"/>
      <c r="K32" s="1"/>
      <c r="L32" s="1"/>
    </row>
    <row r="33" spans="2:12" x14ac:dyDescent="0.25">
      <c r="B33" s="1"/>
      <c r="C33" s="4"/>
      <c r="D33" s="17"/>
      <c r="E33" s="20"/>
      <c r="F33" s="26"/>
      <c r="G33" s="26"/>
      <c r="H33" s="5"/>
      <c r="I33" s="1"/>
      <c r="J33" s="1"/>
      <c r="K33" s="1"/>
      <c r="L33" s="1"/>
    </row>
    <row r="34" spans="2:12" x14ac:dyDescent="0.25">
      <c r="B34" s="5"/>
      <c r="C34" s="4"/>
      <c r="D34" s="17"/>
      <c r="E34" s="20"/>
      <c r="F34" s="26"/>
      <c r="G34" s="26"/>
      <c r="H34" s="4"/>
      <c r="I34" s="5"/>
      <c r="J34" s="4"/>
      <c r="K34" s="1"/>
      <c r="L34" s="1"/>
    </row>
    <row r="35" spans="2:12" x14ac:dyDescent="0.25">
      <c r="B35" s="4"/>
      <c r="C35" s="4"/>
      <c r="D35" s="17"/>
      <c r="E35" s="20"/>
      <c r="F35" s="26"/>
      <c r="G35" s="26"/>
      <c r="H35" s="5"/>
      <c r="I35" s="4"/>
      <c r="J35" s="14"/>
      <c r="K35" s="1"/>
      <c r="L35" s="1"/>
    </row>
    <row r="36" spans="2:12" x14ac:dyDescent="0.25">
      <c r="B36" s="4"/>
      <c r="C36" s="4"/>
      <c r="D36" s="17"/>
      <c r="E36" s="20"/>
      <c r="F36" s="26"/>
      <c r="G36" s="26"/>
      <c r="H36" s="1"/>
      <c r="I36" s="1"/>
      <c r="J36" s="1"/>
      <c r="K36" s="1"/>
      <c r="L36" s="1"/>
    </row>
    <row r="37" spans="2:12" ht="15" customHeight="1" x14ac:dyDescent="0.25">
      <c r="B37" s="4"/>
      <c r="C37" s="4"/>
      <c r="D37" s="17"/>
      <c r="E37" s="20"/>
      <c r="F37" s="26"/>
      <c r="G37" s="26"/>
      <c r="H37" s="1"/>
      <c r="I37" s="1"/>
      <c r="J37" s="1"/>
      <c r="K37" s="1"/>
      <c r="L37" s="1"/>
    </row>
    <row r="38" spans="2:12" x14ac:dyDescent="0.25">
      <c r="B38" s="21"/>
      <c r="C38" s="4"/>
      <c r="D38" s="17"/>
      <c r="E38" s="20"/>
      <c r="H38" s="1"/>
      <c r="I38" s="1"/>
      <c r="J38" s="1"/>
      <c r="K38" s="1"/>
      <c r="L38" s="1"/>
    </row>
    <row r="39" spans="2:12" x14ac:dyDescent="0.25">
      <c r="B39" s="21"/>
      <c r="C39" s="4"/>
      <c r="D39" s="17"/>
      <c r="E39" s="20"/>
      <c r="H39" s="1"/>
      <c r="I39" s="1"/>
      <c r="J39" s="1"/>
      <c r="K39" s="1"/>
      <c r="L39" s="1"/>
    </row>
    <row r="40" spans="2:12" ht="15" customHeight="1" x14ac:dyDescent="0.25">
      <c r="B40" s="21"/>
      <c r="C40" s="4"/>
      <c r="D40" s="17"/>
      <c r="E40" s="20"/>
      <c r="H40" s="1"/>
      <c r="I40" s="1"/>
      <c r="J40" s="1"/>
      <c r="K40" s="1"/>
      <c r="L40" s="1"/>
    </row>
    <row r="41" spans="2:12" x14ac:dyDescent="0.25">
      <c r="B41" s="21"/>
      <c r="C41" s="4"/>
      <c r="D41" s="17"/>
      <c r="E41" s="20"/>
      <c r="H41" s="1"/>
      <c r="I41" s="1"/>
      <c r="J41" s="1"/>
      <c r="K41" s="1"/>
      <c r="L41" s="1"/>
    </row>
    <row r="42" spans="2:12" x14ac:dyDescent="0.25">
      <c r="B42" s="21"/>
      <c r="C42" s="4"/>
      <c r="D42" s="17"/>
      <c r="E42" s="20"/>
    </row>
    <row r="43" spans="2:12" x14ac:dyDescent="0.25">
      <c r="B43" s="1"/>
      <c r="C43" s="1"/>
      <c r="D43" s="17"/>
      <c r="E43" s="19"/>
    </row>
  </sheetData>
  <mergeCells count="20">
    <mergeCell ref="B2:E2"/>
    <mergeCell ref="B4:C4"/>
    <mergeCell ref="B5:C5"/>
    <mergeCell ref="B6:C6"/>
    <mergeCell ref="B23:C23"/>
    <mergeCell ref="B13:C13"/>
    <mergeCell ref="B14:C14"/>
    <mergeCell ref="B15:C15"/>
    <mergeCell ref="B16:C16"/>
    <mergeCell ref="B18:C18"/>
    <mergeCell ref="B7:C7"/>
    <mergeCell ref="B8:C8"/>
    <mergeCell ref="B9:C9"/>
    <mergeCell ref="F29:G29"/>
    <mergeCell ref="B10:C10"/>
    <mergeCell ref="B17:C17"/>
    <mergeCell ref="B21:C21"/>
    <mergeCell ref="B22:C22"/>
    <mergeCell ref="B20:C20"/>
    <mergeCell ref="B24:B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03864"/>
  </sheetPr>
  <dimension ref="A1:G25"/>
  <sheetViews>
    <sheetView showGridLines="0" zoomScaleNormal="100" workbookViewId="0">
      <selection activeCell="L8" sqref="L8"/>
    </sheetView>
  </sheetViews>
  <sheetFormatPr baseColWidth="10" defaultColWidth="9.140625" defaultRowHeight="15" x14ac:dyDescent="0.25"/>
  <cols>
    <col min="1" max="1" width="4.7109375" style="3" customWidth="1"/>
    <col min="2" max="2" width="7.42578125" customWidth="1"/>
    <col min="3" max="3" width="62" bestFit="1" customWidth="1"/>
    <col min="4" max="4" width="20.85546875" style="211" bestFit="1" customWidth="1"/>
    <col min="5" max="5" width="13.85546875" style="121" bestFit="1" customWidth="1"/>
    <col min="6" max="6" width="4.5703125" style="12" customWidth="1"/>
  </cols>
  <sheetData>
    <row r="1" spans="1:6" s="119" customFormat="1" ht="33.75" x14ac:dyDescent="0.25">
      <c r="A1" s="122"/>
      <c r="B1" s="122" t="s">
        <v>180</v>
      </c>
      <c r="C1" s="122"/>
      <c r="D1" s="213"/>
      <c r="E1" s="123"/>
      <c r="F1" s="168" t="s">
        <v>181</v>
      </c>
    </row>
    <row r="2" spans="1:6" s="29" customFormat="1" ht="9.9499999999999993" customHeight="1" thickBot="1" x14ac:dyDescent="0.4">
      <c r="A2" s="124"/>
      <c r="B2" s="124"/>
      <c r="C2" s="124"/>
      <c r="D2" s="220"/>
      <c r="E2" s="125"/>
      <c r="F2" s="169"/>
    </row>
    <row r="3" spans="1:6" ht="20.25" thickBot="1" x14ac:dyDescent="0.3">
      <c r="A3" s="126"/>
      <c r="B3" s="127" t="s">
        <v>3</v>
      </c>
      <c r="C3" s="128"/>
      <c r="D3" s="214" t="s">
        <v>195</v>
      </c>
      <c r="E3" s="129">
        <v>2690</v>
      </c>
      <c r="F3" s="155"/>
    </row>
    <row r="4" spans="1:6" x14ac:dyDescent="0.25">
      <c r="A4" s="130"/>
      <c r="B4" s="254" t="s">
        <v>1</v>
      </c>
      <c r="C4" s="255"/>
      <c r="D4" s="215"/>
      <c r="E4" s="131"/>
    </row>
    <row r="5" spans="1:6" x14ac:dyDescent="0.25">
      <c r="A5" s="130"/>
      <c r="B5" s="254" t="s">
        <v>204</v>
      </c>
      <c r="C5" s="255"/>
      <c r="D5" s="215" t="s">
        <v>203</v>
      </c>
      <c r="E5" s="131"/>
    </row>
    <row r="6" spans="1:6" x14ac:dyDescent="0.25">
      <c r="A6" s="130"/>
      <c r="B6" s="254" t="s">
        <v>0</v>
      </c>
      <c r="C6" s="255"/>
      <c r="D6" s="215"/>
      <c r="E6" s="131"/>
    </row>
    <row r="7" spans="1:6" x14ac:dyDescent="0.25">
      <c r="A7" s="130"/>
      <c r="B7" s="254" t="s">
        <v>6</v>
      </c>
      <c r="C7" s="255"/>
      <c r="D7" s="215"/>
      <c r="E7" s="131"/>
    </row>
    <row r="8" spans="1:6" ht="15.75" thickBot="1" x14ac:dyDescent="0.3">
      <c r="A8" s="130"/>
      <c r="B8" s="254" t="s">
        <v>153</v>
      </c>
      <c r="C8" s="255"/>
      <c r="D8" s="215" t="s">
        <v>205</v>
      </c>
      <c r="E8" s="131"/>
    </row>
    <row r="9" spans="1:6" ht="15.75" thickBot="1" x14ac:dyDescent="0.3">
      <c r="A9" s="132"/>
      <c r="B9" s="256" t="s">
        <v>2</v>
      </c>
      <c r="C9" s="133" t="s">
        <v>152</v>
      </c>
      <c r="D9" s="221" t="s">
        <v>206</v>
      </c>
      <c r="E9" s="134">
        <v>260</v>
      </c>
      <c r="F9" s="155"/>
    </row>
    <row r="10" spans="1:6" ht="15.75" thickBot="1" x14ac:dyDescent="0.3">
      <c r="A10" s="132"/>
      <c r="B10" s="258"/>
      <c r="C10" s="135" t="s">
        <v>208</v>
      </c>
      <c r="D10" s="222" t="s">
        <v>207</v>
      </c>
      <c r="E10" s="136">
        <v>1050</v>
      </c>
      <c r="F10" s="155"/>
    </row>
    <row r="11" spans="1:6" s="1" customFormat="1" ht="9.9499999999999993" customHeight="1" thickBot="1" x14ac:dyDescent="0.3">
      <c r="A11" s="130"/>
      <c r="B11" s="137"/>
      <c r="C11" s="137"/>
      <c r="D11" s="223"/>
      <c r="E11" s="138"/>
      <c r="F11" s="170"/>
    </row>
    <row r="12" spans="1:6" ht="20.25" thickBot="1" x14ac:dyDescent="0.3">
      <c r="A12" s="126"/>
      <c r="B12" s="127" t="s">
        <v>4</v>
      </c>
      <c r="C12" s="128"/>
      <c r="D12" s="214"/>
      <c r="E12" s="129">
        <v>2580</v>
      </c>
      <c r="F12" s="155"/>
    </row>
    <row r="13" spans="1:6" ht="15.75" thickBot="1" x14ac:dyDescent="0.3">
      <c r="A13" s="130"/>
      <c r="B13" s="254" t="s">
        <v>212</v>
      </c>
      <c r="C13" s="255"/>
      <c r="D13" s="215" t="s">
        <v>211</v>
      </c>
      <c r="E13" s="131"/>
    </row>
    <row r="14" spans="1:6" ht="15.75" thickBot="1" x14ac:dyDescent="0.3">
      <c r="A14" s="132"/>
      <c r="B14" s="256" t="s">
        <v>2</v>
      </c>
      <c r="C14" s="139" t="s">
        <v>7</v>
      </c>
      <c r="D14" s="224"/>
      <c r="E14" s="140">
        <v>1240</v>
      </c>
      <c r="F14" s="155"/>
    </row>
    <row r="15" spans="1:6" ht="15.75" thickBot="1" x14ac:dyDescent="0.3">
      <c r="A15" s="132"/>
      <c r="B15" s="257"/>
      <c r="C15" s="141" t="s">
        <v>9</v>
      </c>
      <c r="D15" s="225"/>
      <c r="E15" s="142">
        <v>760</v>
      </c>
      <c r="F15" s="155"/>
    </row>
    <row r="16" spans="1:6" ht="15.75" thickBot="1" x14ac:dyDescent="0.3">
      <c r="A16" s="132"/>
      <c r="B16" s="257"/>
      <c r="C16" s="141" t="s">
        <v>8</v>
      </c>
      <c r="D16" s="225"/>
      <c r="E16" s="142">
        <v>890</v>
      </c>
      <c r="F16" s="155"/>
    </row>
    <row r="17" spans="1:7" ht="15.75" thickBot="1" x14ac:dyDescent="0.3">
      <c r="A17" s="132"/>
      <c r="B17" s="258"/>
      <c r="C17" s="143" t="s">
        <v>210</v>
      </c>
      <c r="D17" s="222" t="s">
        <v>209</v>
      </c>
      <c r="E17" s="136">
        <v>3950</v>
      </c>
      <c r="F17" s="155"/>
    </row>
    <row r="18" spans="1:7" s="117" customFormat="1" ht="9.9499999999999993" customHeight="1" thickBot="1" x14ac:dyDescent="0.3">
      <c r="A18" s="132"/>
      <c r="B18" s="144"/>
      <c r="C18" s="145"/>
      <c r="D18" s="226"/>
      <c r="E18" s="146"/>
      <c r="F18" s="171"/>
    </row>
    <row r="19" spans="1:7" ht="20.25" thickBot="1" x14ac:dyDescent="0.3">
      <c r="A19" s="126"/>
      <c r="B19" s="127" t="s">
        <v>5</v>
      </c>
      <c r="C19" s="128"/>
      <c r="D19" s="214"/>
      <c r="E19" s="147">
        <v>1090</v>
      </c>
      <c r="F19" s="172"/>
    </row>
    <row r="20" spans="1:7" ht="15.75" thickBot="1" x14ac:dyDescent="0.3">
      <c r="A20" s="130"/>
      <c r="B20" s="254" t="s">
        <v>154</v>
      </c>
      <c r="C20" s="255"/>
      <c r="D20" s="215" t="s">
        <v>211</v>
      </c>
      <c r="E20" s="131"/>
    </row>
    <row r="21" spans="1:7" ht="15.75" thickBot="1" x14ac:dyDescent="0.3">
      <c r="A21" s="130"/>
      <c r="B21" s="262" t="s">
        <v>158</v>
      </c>
      <c r="C21" s="263"/>
      <c r="D21" s="227" t="s">
        <v>211</v>
      </c>
      <c r="E21" s="148">
        <v>140</v>
      </c>
      <c r="F21" s="172"/>
    </row>
    <row r="22" spans="1:7" ht="15" customHeight="1" thickBot="1" x14ac:dyDescent="0.3">
      <c r="A22" s="130"/>
      <c r="B22" s="256" t="s">
        <v>2</v>
      </c>
      <c r="C22" s="149" t="s">
        <v>214</v>
      </c>
      <c r="D22" s="225" t="s">
        <v>213</v>
      </c>
      <c r="E22" s="142">
        <v>4500</v>
      </c>
      <c r="F22" s="172"/>
    </row>
    <row r="23" spans="1:7" ht="15.75" thickBot="1" x14ac:dyDescent="0.3">
      <c r="A23" s="132"/>
      <c r="B23" s="258"/>
      <c r="C23" s="135" t="s">
        <v>9</v>
      </c>
      <c r="D23" s="222"/>
      <c r="E23" s="136">
        <v>760</v>
      </c>
      <c r="F23" s="172"/>
    </row>
    <row r="24" spans="1:7" ht="9.9499999999999993" customHeight="1" x14ac:dyDescent="0.25">
      <c r="A24" s="150"/>
      <c r="B24" s="151"/>
      <c r="C24" s="151"/>
      <c r="D24" s="228"/>
      <c r="E24" s="152"/>
    </row>
    <row r="25" spans="1:7" s="27" customFormat="1" ht="29.25" x14ac:dyDescent="0.35">
      <c r="A25" s="153"/>
      <c r="B25" s="153" t="s">
        <v>132</v>
      </c>
      <c r="C25" s="153"/>
      <c r="D25" s="210"/>
      <c r="E25" s="154"/>
      <c r="F25" s="251">
        <f>F23*E23+F22*E22+F21*E21+F19*E19+F17*E17+F16*E16+F15*E15+F14*E14+F12*E12+F10*E10+F9*E9+F3*E3</f>
        <v>0</v>
      </c>
      <c r="G25" s="251"/>
    </row>
  </sheetData>
  <sheetProtection algorithmName="SHA-512" hashValue="M3Ndq7w0GFCW8EwJLkl6jDpY6ehkpteATU2+QiIHVb8ORab1wx/gLOP6UjPt7J6To/Bk6GCxcYMF3oSjwdNddg==" saltValue="IHlqJVcazUMAXF2gaNQpdw==" spinCount="100000" sheet="1" objects="1" scenarios="1"/>
  <mergeCells count="12">
    <mergeCell ref="B4:C4"/>
    <mergeCell ref="B5:C5"/>
    <mergeCell ref="B6:C6"/>
    <mergeCell ref="B7:C7"/>
    <mergeCell ref="B8:C8"/>
    <mergeCell ref="F25:G25"/>
    <mergeCell ref="B9:B10"/>
    <mergeCell ref="B13:C13"/>
    <mergeCell ref="B14:B17"/>
    <mergeCell ref="B22:B23"/>
    <mergeCell ref="B20:C20"/>
    <mergeCell ref="B21:C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8437D-E101-4BA4-9F84-72F85D1C3CCB}">
  <sheetPr>
    <tabColor rgb="FF203864"/>
  </sheetPr>
  <dimension ref="A1:S26"/>
  <sheetViews>
    <sheetView showGridLines="0" tabSelected="1" workbookViewId="0">
      <selection activeCell="R4" sqref="R4"/>
    </sheetView>
  </sheetViews>
  <sheetFormatPr baseColWidth="10" defaultColWidth="11.42578125" defaultRowHeight="31.5" x14ac:dyDescent="0.5"/>
  <cols>
    <col min="1" max="1" width="4.5703125" style="13" customWidth="1"/>
    <col min="2" max="2" width="9" style="64" customWidth="1"/>
    <col min="3" max="3" width="4.5703125" style="13" customWidth="1"/>
    <col min="4" max="4" width="11.5703125" style="16" customWidth="1"/>
    <col min="5" max="5" width="19.5703125" style="16" customWidth="1"/>
    <col min="6" max="6" width="13.42578125" style="13" bestFit="1" customWidth="1"/>
    <col min="7" max="7" width="4.5703125" style="52" customWidth="1"/>
    <col min="8" max="8" width="3.140625" style="13" customWidth="1"/>
    <col min="9" max="9" width="4.5703125" style="13" customWidth="1"/>
    <col min="10" max="10" width="11.5703125" style="13" customWidth="1"/>
    <col min="11" max="11" width="16" style="13" customWidth="1"/>
    <col min="12" max="12" width="13.42578125" style="13" bestFit="1" customWidth="1"/>
    <col min="13" max="13" width="4.5703125" style="13" customWidth="1"/>
    <col min="14" max="14" width="3.140625" style="13" customWidth="1"/>
    <col min="15" max="15" width="4.5703125" style="13" customWidth="1"/>
    <col min="16" max="16" width="11.5703125" style="13" customWidth="1"/>
    <col min="17" max="17" width="12.140625" style="13" customWidth="1"/>
    <col min="18" max="18" width="12.5703125" style="13" bestFit="1" customWidth="1"/>
    <col min="19" max="19" width="4.5703125" style="13" customWidth="1"/>
    <col min="20" max="16384" width="11.42578125" style="13"/>
  </cols>
  <sheetData>
    <row r="1" spans="1:19" s="119" customFormat="1" ht="33.75" customHeight="1" x14ac:dyDescent="0.25">
      <c r="B1" s="119" t="s">
        <v>171</v>
      </c>
      <c r="G1" s="168" t="s">
        <v>181</v>
      </c>
      <c r="I1" s="205"/>
      <c r="M1" s="168" t="s">
        <v>181</v>
      </c>
      <c r="S1" s="168" t="s">
        <v>181</v>
      </c>
    </row>
    <row r="2" spans="1:19" s="11" customFormat="1" ht="9.9499999999999993" customHeight="1" thickBot="1" x14ac:dyDescent="0.3">
      <c r="A2" s="264" t="s">
        <v>172</v>
      </c>
      <c r="B2" s="264"/>
      <c r="F2" s="15"/>
      <c r="G2" s="158"/>
    </row>
    <row r="3" spans="1:19" s="34" customFormat="1" ht="21.95" customHeight="1" thickBot="1" x14ac:dyDescent="0.4">
      <c r="A3" s="264"/>
      <c r="B3" s="264"/>
      <c r="C3" s="35" t="s">
        <v>175</v>
      </c>
      <c r="D3" s="36"/>
      <c r="E3" s="36"/>
      <c r="F3" s="37">
        <v>3986</v>
      </c>
      <c r="G3" s="155"/>
      <c r="I3" s="35" t="s">
        <v>261</v>
      </c>
      <c r="J3" s="36"/>
      <c r="K3" s="36"/>
      <c r="L3" s="37">
        <v>2478</v>
      </c>
      <c r="M3" s="155"/>
      <c r="N3" s="159"/>
      <c r="O3" s="35" t="s">
        <v>190</v>
      </c>
      <c r="P3" s="36"/>
      <c r="Q3" s="36"/>
      <c r="R3" s="37">
        <v>600</v>
      </c>
      <c r="S3" s="155"/>
    </row>
    <row r="4" spans="1:19" s="162" customFormat="1" ht="12.75" x14ac:dyDescent="0.2">
      <c r="A4" s="264"/>
      <c r="B4" s="264"/>
      <c r="C4" s="160"/>
      <c r="D4" s="69" t="s">
        <v>135</v>
      </c>
      <c r="E4" s="2"/>
      <c r="F4" s="161"/>
      <c r="G4" s="120"/>
      <c r="I4" s="160"/>
      <c r="J4" s="69" t="s">
        <v>140</v>
      </c>
      <c r="K4" s="2"/>
      <c r="L4" s="161"/>
    </row>
    <row r="5" spans="1:19" s="162" customFormat="1" ht="12.75" x14ac:dyDescent="0.2">
      <c r="A5" s="264"/>
      <c r="B5" s="264"/>
      <c r="C5" s="160"/>
      <c r="D5" s="69" t="s">
        <v>136</v>
      </c>
      <c r="E5" s="2"/>
      <c r="F5" s="161"/>
      <c r="G5" s="120"/>
      <c r="I5" s="160"/>
      <c r="J5" s="69" t="s">
        <v>141</v>
      </c>
      <c r="K5" s="2"/>
      <c r="L5" s="161"/>
    </row>
    <row r="6" spans="1:19" s="162" customFormat="1" ht="15.6" customHeight="1" x14ac:dyDescent="0.2">
      <c r="A6" s="264"/>
      <c r="B6" s="264"/>
      <c r="C6" s="160"/>
      <c r="D6" s="69" t="s">
        <v>139</v>
      </c>
      <c r="E6" s="2"/>
      <c r="F6" s="161"/>
      <c r="G6" s="120"/>
      <c r="I6" s="160"/>
      <c r="J6" s="69" t="s">
        <v>142</v>
      </c>
      <c r="K6" s="2"/>
      <c r="L6" s="161"/>
    </row>
    <row r="7" spans="1:19" s="162" customFormat="1" ht="15.6" customHeight="1" x14ac:dyDescent="0.2">
      <c r="A7" s="264"/>
      <c r="B7" s="264"/>
      <c r="C7" s="160"/>
      <c r="D7" s="69" t="s">
        <v>137</v>
      </c>
      <c r="E7" s="2"/>
      <c r="F7" s="161"/>
      <c r="G7" s="120"/>
      <c r="I7" s="160"/>
      <c r="J7" s="69" t="s">
        <v>143</v>
      </c>
      <c r="K7" s="2"/>
      <c r="L7" s="161"/>
    </row>
    <row r="8" spans="1:19" s="162" customFormat="1" ht="15.95" customHeight="1" thickBot="1" x14ac:dyDescent="0.25">
      <c r="A8" s="264"/>
      <c r="B8" s="264"/>
      <c r="C8" s="163"/>
      <c r="D8" s="115" t="s">
        <v>138</v>
      </c>
      <c r="E8" s="118"/>
      <c r="F8" s="164"/>
      <c r="G8" s="120"/>
      <c r="I8" s="160"/>
      <c r="J8" s="69" t="s">
        <v>137</v>
      </c>
      <c r="K8" s="2"/>
      <c r="L8" s="161"/>
    </row>
    <row r="9" spans="1:19" s="39" customFormat="1" ht="15.95" customHeight="1" thickBot="1" x14ac:dyDescent="0.3">
      <c r="A9" s="264"/>
      <c r="B9" s="264"/>
      <c r="C9" s="42"/>
      <c r="D9" s="41"/>
      <c r="E9" s="42"/>
      <c r="F9" s="48"/>
      <c r="G9" s="55"/>
      <c r="I9" s="44"/>
      <c r="J9" s="115" t="s">
        <v>144</v>
      </c>
      <c r="K9" s="46"/>
      <c r="L9" s="47"/>
    </row>
    <row r="10" spans="1:19" s="39" customFormat="1" ht="6" customHeight="1" x14ac:dyDescent="0.25">
      <c r="A10" s="264"/>
      <c r="B10" s="264"/>
      <c r="C10" s="42"/>
      <c r="D10" s="41"/>
      <c r="E10" s="42"/>
      <c r="F10" s="48"/>
      <c r="G10" s="55"/>
      <c r="I10" s="42"/>
      <c r="J10" s="41"/>
      <c r="K10" s="42"/>
      <c r="L10" s="48"/>
    </row>
    <row r="11" spans="1:19" s="56" customFormat="1" ht="6" customHeight="1" x14ac:dyDescent="0.45">
      <c r="B11" s="65"/>
      <c r="C11" s="57"/>
      <c r="D11" s="58"/>
      <c r="E11" s="57"/>
      <c r="F11" s="59"/>
      <c r="G11" s="59"/>
      <c r="I11" s="57"/>
      <c r="J11" s="58"/>
      <c r="K11" s="57"/>
      <c r="L11" s="59"/>
    </row>
    <row r="12" spans="1:19" s="39" customFormat="1" ht="6" customHeight="1" thickBot="1" x14ac:dyDescent="0.3">
      <c r="A12" s="264" t="s">
        <v>174</v>
      </c>
      <c r="B12" s="264"/>
      <c r="C12" s="42"/>
      <c r="D12" s="41"/>
      <c r="E12" s="42"/>
      <c r="F12" s="48"/>
      <c r="G12" s="55"/>
    </row>
    <row r="13" spans="1:19" s="39" customFormat="1" ht="21.95" customHeight="1" thickBot="1" x14ac:dyDescent="0.3">
      <c r="A13" s="264"/>
      <c r="B13" s="264"/>
      <c r="C13" s="35" t="s">
        <v>176</v>
      </c>
      <c r="D13" s="36"/>
      <c r="E13" s="36"/>
      <c r="F13" s="37">
        <v>2895</v>
      </c>
      <c r="G13" s="155"/>
      <c r="I13" s="35" t="s">
        <v>177</v>
      </c>
      <c r="J13" s="36"/>
      <c r="K13" s="36"/>
      <c r="L13" s="37">
        <v>2789</v>
      </c>
      <c r="M13" s="155"/>
      <c r="N13" s="234"/>
      <c r="O13" s="50"/>
      <c r="P13" s="50"/>
      <c r="Q13" s="50"/>
      <c r="R13" s="51"/>
      <c r="S13" s="159"/>
    </row>
    <row r="14" spans="1:19" s="167" customFormat="1" ht="13.5" thickBot="1" x14ac:dyDescent="0.25">
      <c r="A14" s="264"/>
      <c r="B14" s="264"/>
      <c r="C14" s="165"/>
      <c r="D14" s="165"/>
      <c r="E14" s="165"/>
      <c r="F14" s="166"/>
      <c r="G14" s="166"/>
      <c r="I14" s="163"/>
      <c r="J14" s="115" t="s">
        <v>234</v>
      </c>
      <c r="K14" s="118"/>
      <c r="L14" s="164"/>
    </row>
    <row r="15" spans="1:19" s="49" customFormat="1" ht="6" customHeight="1" x14ac:dyDescent="0.25">
      <c r="A15" s="264"/>
      <c r="B15" s="264"/>
      <c r="C15" s="50"/>
      <c r="D15" s="50"/>
      <c r="E15" s="50"/>
      <c r="F15" s="51"/>
      <c r="G15" s="51"/>
      <c r="I15" s="42"/>
      <c r="J15" s="41"/>
      <c r="K15" s="42"/>
      <c r="L15" s="48"/>
    </row>
    <row r="16" spans="1:19" s="56" customFormat="1" ht="6" customHeight="1" x14ac:dyDescent="0.45">
      <c r="B16" s="65"/>
      <c r="C16" s="60"/>
      <c r="D16" s="60"/>
      <c r="E16" s="60"/>
      <c r="F16" s="61"/>
      <c r="G16" s="61"/>
      <c r="I16" s="57"/>
      <c r="J16" s="58"/>
      <c r="K16" s="57"/>
      <c r="L16" s="59"/>
    </row>
    <row r="17" spans="1:19" s="49" customFormat="1" ht="6" customHeight="1" thickBot="1" x14ac:dyDescent="0.3">
      <c r="A17" s="265" t="s">
        <v>173</v>
      </c>
      <c r="B17" s="265"/>
      <c r="C17" s="50"/>
      <c r="D17" s="50"/>
      <c r="E17" s="50"/>
      <c r="F17" s="51"/>
      <c r="G17" s="51"/>
    </row>
    <row r="18" spans="1:19" s="49" customFormat="1" ht="21.95" customHeight="1" thickBot="1" x14ac:dyDescent="0.3">
      <c r="A18" s="265"/>
      <c r="B18" s="265"/>
      <c r="C18" s="35" t="s">
        <v>235</v>
      </c>
      <c r="D18" s="36"/>
      <c r="E18" s="36"/>
      <c r="F18" s="37">
        <v>2754</v>
      </c>
      <c r="G18" s="155"/>
      <c r="I18" s="50"/>
      <c r="J18" s="50"/>
      <c r="K18" s="50"/>
      <c r="L18" s="51"/>
      <c r="M18" s="159"/>
      <c r="N18" s="159"/>
    </row>
    <row r="19" spans="1:19" s="167" customFormat="1" ht="12.75" x14ac:dyDescent="0.2">
      <c r="A19" s="265"/>
      <c r="B19" s="265"/>
      <c r="C19" s="160"/>
      <c r="D19" s="69" t="s">
        <v>145</v>
      </c>
      <c r="E19" s="2"/>
      <c r="F19" s="161"/>
      <c r="G19" s="120"/>
      <c r="I19" s="116"/>
      <c r="J19" s="235"/>
      <c r="K19" s="116"/>
      <c r="L19" s="120"/>
      <c r="M19" s="116"/>
    </row>
    <row r="20" spans="1:19" s="2" customFormat="1" ht="12.75" x14ac:dyDescent="0.2">
      <c r="A20" s="265"/>
      <c r="B20" s="265"/>
      <c r="C20" s="160"/>
      <c r="D20" s="69" t="s">
        <v>146</v>
      </c>
      <c r="F20" s="161"/>
      <c r="G20" s="120"/>
      <c r="I20" s="116"/>
      <c r="J20" s="235"/>
      <c r="K20" s="116"/>
      <c r="L20" s="120"/>
      <c r="M20" s="116"/>
    </row>
    <row r="21" spans="1:19" s="116" customFormat="1" ht="13.5" thickBot="1" x14ac:dyDescent="0.25">
      <c r="A21" s="265"/>
      <c r="B21" s="265"/>
      <c r="C21" s="163"/>
      <c r="D21" s="115" t="s">
        <v>147</v>
      </c>
      <c r="E21" s="118"/>
      <c r="F21" s="164"/>
      <c r="G21" s="120"/>
      <c r="J21" s="235"/>
      <c r="L21" s="120"/>
    </row>
    <row r="22" spans="1:19" s="52" customFormat="1" ht="9.9499999999999993" customHeight="1" x14ac:dyDescent="0.5">
      <c r="B22" s="62"/>
      <c r="C22" s="50"/>
      <c r="D22" s="50"/>
      <c r="E22" s="50"/>
      <c r="F22" s="51"/>
      <c r="G22" s="51"/>
    </row>
    <row r="23" spans="1:19" s="27" customFormat="1" ht="29.25" x14ac:dyDescent="0.35">
      <c r="A23" s="153"/>
      <c r="B23" s="153" t="s">
        <v>132</v>
      </c>
      <c r="C23" s="153"/>
      <c r="D23" s="154"/>
      <c r="E23" s="248"/>
      <c r="F23" s="248"/>
      <c r="G23" s="248"/>
      <c r="R23" s="245">
        <f>G3*F3+M3*L3+G13*F13+G18*F18+M13*L13+M18*L18+S13*R13+S3*R3</f>
        <v>0</v>
      </c>
      <c r="S23" s="245"/>
    </row>
    <row r="24" spans="1:19" x14ac:dyDescent="0.5">
      <c r="B24" s="63"/>
      <c r="C24" s="53"/>
      <c r="D24" s="54"/>
      <c r="E24" s="53"/>
      <c r="F24" s="55"/>
      <c r="G24" s="55"/>
    </row>
    <row r="25" spans="1:19" x14ac:dyDescent="0.5">
      <c r="B25" s="63"/>
      <c r="C25" s="53"/>
      <c r="D25" s="54"/>
      <c r="E25" s="53"/>
      <c r="F25" s="55"/>
      <c r="G25" s="55"/>
    </row>
    <row r="26" spans="1:19" x14ac:dyDescent="0.5">
      <c r="C26" s="53"/>
      <c r="D26" s="54"/>
      <c r="E26" s="53"/>
      <c r="F26" s="55"/>
      <c r="G26" s="55"/>
    </row>
  </sheetData>
  <sheetProtection algorithmName="SHA-512" hashValue="5KHGZ7suZq6usBaHziGW5j3H22Xh9k5EQcRq8ewB7TacsYl/55H3gqCL8stqH41tBJ8o5bxmEE/u47KWXbEwXg==" saltValue="3kefQgFYX0AE1iZnwM0ugw==" spinCount="100000" sheet="1" objects="1" scenarios="1"/>
  <mergeCells count="5">
    <mergeCell ref="E23:G23"/>
    <mergeCell ref="R23:S23"/>
    <mergeCell ref="A2:B10"/>
    <mergeCell ref="A12:B15"/>
    <mergeCell ref="A17:B21"/>
  </mergeCells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69890-85AC-4D62-AFB6-97BB675359BC}">
  <sheetPr>
    <tabColor rgb="FF203864"/>
    <pageSetUpPr fitToPage="1"/>
  </sheetPr>
  <dimension ref="A1:K38"/>
  <sheetViews>
    <sheetView showGridLines="0" workbookViewId="0">
      <pane ySplit="2" topLeftCell="A3" activePane="bottomLeft" state="frozen"/>
      <selection activeCell="H17" sqref="H17"/>
      <selection pane="bottomLeft" activeCell="D12" sqref="D12"/>
    </sheetView>
  </sheetViews>
  <sheetFormatPr baseColWidth="10" defaultColWidth="11.42578125" defaultRowHeight="15" x14ac:dyDescent="0.25"/>
  <cols>
    <col min="1" max="1" width="4.5703125" style="7" customWidth="1"/>
    <col min="2" max="2" width="8.28515625" style="66" customWidth="1"/>
    <col min="3" max="3" width="18.5703125" style="7" bestFit="1" customWidth="1"/>
    <col min="4" max="4" width="59.42578125" style="7" bestFit="1" customWidth="1"/>
    <col min="5" max="5" width="4.28515625" style="8" bestFit="1" customWidth="1"/>
    <col min="6" max="6" width="9.140625" style="8" bestFit="1" customWidth="1"/>
    <col min="7" max="7" width="9.28515625" style="8" bestFit="1" customWidth="1"/>
    <col min="8" max="8" width="72.7109375" style="7" bestFit="1" customWidth="1"/>
    <col min="9" max="9" width="11.42578125" style="6"/>
    <col min="10" max="10" width="25.140625" style="7" bestFit="1" customWidth="1"/>
    <col min="11" max="16384" width="11.42578125" style="7"/>
  </cols>
  <sheetData>
    <row r="1" spans="1:9" s="119" customFormat="1" ht="33.75" customHeight="1" x14ac:dyDescent="0.25">
      <c r="B1" s="119" t="s">
        <v>178</v>
      </c>
      <c r="C1" s="206"/>
      <c r="D1" s="206"/>
      <c r="E1" s="206"/>
      <c r="F1" s="206"/>
      <c r="H1" s="207">
        <v>3350</v>
      </c>
    </row>
    <row r="2" spans="1:9" s="89" customFormat="1" ht="36.75" thickBot="1" x14ac:dyDescent="0.25">
      <c r="B2" s="88"/>
      <c r="C2" s="104" t="s">
        <v>80</v>
      </c>
      <c r="D2" s="104" t="s">
        <v>81</v>
      </c>
      <c r="E2" s="105" t="s">
        <v>82</v>
      </c>
      <c r="F2" s="104" t="s">
        <v>179</v>
      </c>
      <c r="G2" s="104" t="s">
        <v>83</v>
      </c>
      <c r="H2" s="212" t="s">
        <v>84</v>
      </c>
      <c r="I2" s="88"/>
    </row>
    <row r="3" spans="1:9" s="68" customFormat="1" ht="25.5" x14ac:dyDescent="0.25">
      <c r="A3" s="266" t="s">
        <v>110</v>
      </c>
      <c r="B3" s="266"/>
      <c r="C3" s="108" t="s">
        <v>85</v>
      </c>
      <c r="D3" s="95" t="s">
        <v>236</v>
      </c>
      <c r="E3" s="83">
        <v>1</v>
      </c>
      <c r="F3" s="78">
        <v>23</v>
      </c>
      <c r="G3" s="78">
        <v>6</v>
      </c>
      <c r="H3" s="173" t="s">
        <v>103</v>
      </c>
      <c r="I3" s="67"/>
    </row>
    <row r="4" spans="1:9" s="74" customFormat="1" ht="25.5" x14ac:dyDescent="0.25">
      <c r="A4" s="267"/>
      <c r="B4" s="267"/>
      <c r="C4" s="100" t="s">
        <v>111</v>
      </c>
      <c r="D4" s="98" t="s">
        <v>246</v>
      </c>
      <c r="E4" s="79">
        <v>1</v>
      </c>
      <c r="F4" s="72">
        <v>16</v>
      </c>
      <c r="G4" s="72">
        <v>8</v>
      </c>
      <c r="H4" s="174" t="s">
        <v>95</v>
      </c>
      <c r="I4" s="73"/>
    </row>
    <row r="5" spans="1:9" s="68" customFormat="1" ht="14.45" customHeight="1" x14ac:dyDescent="0.2">
      <c r="A5" s="267"/>
      <c r="B5" s="267"/>
      <c r="C5" s="101" t="s">
        <v>94</v>
      </c>
      <c r="D5" s="97" t="s">
        <v>237</v>
      </c>
      <c r="E5" s="76">
        <v>2</v>
      </c>
      <c r="F5" s="77">
        <v>7</v>
      </c>
      <c r="G5" s="77">
        <v>4</v>
      </c>
      <c r="H5" s="97"/>
      <c r="I5" s="67"/>
    </row>
    <row r="6" spans="1:9" s="74" customFormat="1" ht="14.45" customHeight="1" x14ac:dyDescent="0.25">
      <c r="A6" s="267"/>
      <c r="B6" s="267"/>
      <c r="C6" s="100" t="s">
        <v>113</v>
      </c>
      <c r="D6" s="98" t="s">
        <v>237</v>
      </c>
      <c r="E6" s="79">
        <v>1</v>
      </c>
      <c r="F6" s="72">
        <v>3</v>
      </c>
      <c r="G6" s="72">
        <v>4</v>
      </c>
      <c r="H6" s="174"/>
      <c r="I6" s="73"/>
    </row>
    <row r="7" spans="1:9" s="68" customFormat="1" ht="14.45" customHeight="1" x14ac:dyDescent="0.2">
      <c r="A7" s="267"/>
      <c r="B7" s="267"/>
      <c r="C7" s="108" t="s">
        <v>89</v>
      </c>
      <c r="D7" s="97" t="s">
        <v>238</v>
      </c>
      <c r="E7" s="76">
        <v>1</v>
      </c>
      <c r="F7" s="77">
        <v>6</v>
      </c>
      <c r="G7" s="77">
        <v>4</v>
      </c>
      <c r="H7" s="173"/>
      <c r="I7" s="67"/>
    </row>
    <row r="8" spans="1:9" s="74" customFormat="1" ht="14.45" customHeight="1" x14ac:dyDescent="0.2">
      <c r="A8" s="267"/>
      <c r="B8" s="267"/>
      <c r="C8" s="100" t="s">
        <v>90</v>
      </c>
      <c r="D8" s="96" t="s">
        <v>236</v>
      </c>
      <c r="E8" s="70">
        <v>1</v>
      </c>
      <c r="F8" s="71">
        <v>8.5</v>
      </c>
      <c r="G8" s="71">
        <v>6</v>
      </c>
      <c r="H8" s="174"/>
      <c r="I8" s="73"/>
    </row>
    <row r="9" spans="1:9" s="68" customFormat="1" ht="14.45" customHeight="1" x14ac:dyDescent="0.2">
      <c r="A9" s="267"/>
      <c r="B9" s="267"/>
      <c r="C9" s="108" t="s">
        <v>91</v>
      </c>
      <c r="D9" s="97" t="s">
        <v>236</v>
      </c>
      <c r="E9" s="76">
        <v>1</v>
      </c>
      <c r="F9" s="77">
        <v>11.5</v>
      </c>
      <c r="G9" s="77">
        <v>6</v>
      </c>
      <c r="H9" s="173"/>
      <c r="I9" s="67"/>
    </row>
    <row r="10" spans="1:9" s="74" customFormat="1" ht="14.45" customHeight="1" x14ac:dyDescent="0.2">
      <c r="A10" s="267"/>
      <c r="B10" s="267"/>
      <c r="C10" s="100" t="s">
        <v>92</v>
      </c>
      <c r="D10" s="96" t="s">
        <v>236</v>
      </c>
      <c r="E10" s="70">
        <v>1</v>
      </c>
      <c r="F10" s="71">
        <v>8</v>
      </c>
      <c r="G10" s="71">
        <v>6</v>
      </c>
      <c r="H10" s="174"/>
      <c r="I10" s="73"/>
    </row>
    <row r="11" spans="1:9" s="80" customFormat="1" ht="15" customHeight="1" thickBot="1" x14ac:dyDescent="0.25">
      <c r="A11" s="268"/>
      <c r="B11" s="268"/>
      <c r="C11" s="109" t="s">
        <v>105</v>
      </c>
      <c r="D11" s="99" t="s">
        <v>237</v>
      </c>
      <c r="E11" s="81">
        <v>1</v>
      </c>
      <c r="F11" s="82">
        <v>10</v>
      </c>
      <c r="G11" s="82">
        <v>4</v>
      </c>
      <c r="H11" s="175"/>
      <c r="I11" s="90"/>
    </row>
    <row r="12" spans="1:9" s="74" customFormat="1" ht="25.5" x14ac:dyDescent="0.25">
      <c r="A12" s="266" t="s">
        <v>112</v>
      </c>
      <c r="B12" s="266"/>
      <c r="C12" s="100" t="s">
        <v>86</v>
      </c>
      <c r="D12" s="98" t="s">
        <v>236</v>
      </c>
      <c r="E12" s="79">
        <v>1</v>
      </c>
      <c r="F12" s="72">
        <v>22</v>
      </c>
      <c r="G12" s="72">
        <v>6</v>
      </c>
      <c r="H12" s="174" t="s">
        <v>103</v>
      </c>
      <c r="I12" s="73"/>
    </row>
    <row r="13" spans="1:9" s="68" customFormat="1" ht="25.5" x14ac:dyDescent="0.25">
      <c r="A13" s="267"/>
      <c r="B13" s="267"/>
      <c r="C13" s="108" t="s">
        <v>114</v>
      </c>
      <c r="D13" s="95" t="s">
        <v>236</v>
      </c>
      <c r="E13" s="83">
        <v>2</v>
      </c>
      <c r="F13" s="78">
        <v>8</v>
      </c>
      <c r="G13" s="78">
        <v>8</v>
      </c>
      <c r="H13" s="173" t="s">
        <v>102</v>
      </c>
      <c r="I13" s="67"/>
    </row>
    <row r="14" spans="1:9" s="74" customFormat="1" ht="14.45" customHeight="1" x14ac:dyDescent="0.25">
      <c r="A14" s="267"/>
      <c r="B14" s="267"/>
      <c r="C14" s="100" t="s">
        <v>131</v>
      </c>
      <c r="D14" s="100" t="s">
        <v>236</v>
      </c>
      <c r="E14" s="79">
        <v>1</v>
      </c>
      <c r="F14" s="72">
        <v>6</v>
      </c>
      <c r="G14" s="72">
        <v>6</v>
      </c>
      <c r="H14" s="72"/>
      <c r="I14" s="73"/>
    </row>
    <row r="15" spans="1:9" s="68" customFormat="1" ht="14.45" customHeight="1" x14ac:dyDescent="0.2">
      <c r="A15" s="267"/>
      <c r="B15" s="267"/>
      <c r="C15" s="101" t="s">
        <v>115</v>
      </c>
      <c r="D15" s="97" t="s">
        <v>237</v>
      </c>
      <c r="E15" s="76">
        <v>2</v>
      </c>
      <c r="F15" s="77">
        <v>2.5</v>
      </c>
      <c r="G15" s="77">
        <v>5</v>
      </c>
      <c r="H15" s="97" t="s">
        <v>98</v>
      </c>
      <c r="I15" s="67"/>
    </row>
    <row r="16" spans="1:9" s="74" customFormat="1" ht="14.45" customHeight="1" x14ac:dyDescent="0.2">
      <c r="A16" s="267"/>
      <c r="B16" s="267"/>
      <c r="C16" s="103" t="s">
        <v>245</v>
      </c>
      <c r="D16" s="96" t="s">
        <v>237</v>
      </c>
      <c r="E16" s="70">
        <v>2</v>
      </c>
      <c r="F16" s="71">
        <v>3.5</v>
      </c>
      <c r="G16" s="71">
        <v>5</v>
      </c>
      <c r="H16" s="96"/>
      <c r="I16" s="73"/>
    </row>
    <row r="17" spans="1:11" s="80" customFormat="1" ht="15" customHeight="1" thickBot="1" x14ac:dyDescent="0.25">
      <c r="A17" s="268"/>
      <c r="B17" s="268"/>
      <c r="C17" s="110" t="s">
        <v>116</v>
      </c>
      <c r="D17" s="99" t="s">
        <v>237</v>
      </c>
      <c r="E17" s="81">
        <v>2</v>
      </c>
      <c r="F17" s="82">
        <v>2</v>
      </c>
      <c r="G17" s="82">
        <v>5</v>
      </c>
      <c r="H17" s="99"/>
      <c r="I17" s="90"/>
    </row>
    <row r="18" spans="1:11" s="74" customFormat="1" ht="25.5" x14ac:dyDescent="0.25">
      <c r="A18" s="266" t="s">
        <v>117</v>
      </c>
      <c r="B18" s="266"/>
      <c r="C18" s="100" t="s">
        <v>87</v>
      </c>
      <c r="D18" s="98" t="s">
        <v>236</v>
      </c>
      <c r="E18" s="79">
        <v>1</v>
      </c>
      <c r="F18" s="72">
        <v>27</v>
      </c>
      <c r="G18" s="72">
        <v>6</v>
      </c>
      <c r="H18" s="174" t="s">
        <v>101</v>
      </c>
      <c r="I18" s="73"/>
    </row>
    <row r="19" spans="1:11" s="68" customFormat="1" ht="25.5" x14ac:dyDescent="0.25">
      <c r="A19" s="267"/>
      <c r="B19" s="267"/>
      <c r="C19" s="108" t="s">
        <v>88</v>
      </c>
      <c r="D19" s="95" t="s">
        <v>236</v>
      </c>
      <c r="E19" s="83">
        <v>1</v>
      </c>
      <c r="F19" s="78">
        <v>26</v>
      </c>
      <c r="G19" s="78">
        <v>6</v>
      </c>
      <c r="H19" s="173" t="s">
        <v>101</v>
      </c>
      <c r="I19" s="67"/>
    </row>
    <row r="20" spans="1:11" s="74" customFormat="1" ht="25.5" x14ac:dyDescent="0.25">
      <c r="A20" s="267"/>
      <c r="B20" s="267"/>
      <c r="C20" s="100" t="s">
        <v>93</v>
      </c>
      <c r="D20" s="98" t="s">
        <v>246</v>
      </c>
      <c r="E20" s="79">
        <v>1</v>
      </c>
      <c r="F20" s="72">
        <v>35</v>
      </c>
      <c r="G20" s="72">
        <v>8</v>
      </c>
      <c r="H20" s="98" t="s">
        <v>99</v>
      </c>
      <c r="I20" s="73"/>
    </row>
    <row r="21" spans="1:11" s="68" customFormat="1" ht="25.5" x14ac:dyDescent="0.25">
      <c r="A21" s="267"/>
      <c r="B21" s="267"/>
      <c r="C21" s="108" t="s">
        <v>123</v>
      </c>
      <c r="D21" s="95" t="s">
        <v>236</v>
      </c>
      <c r="E21" s="83">
        <v>2</v>
      </c>
      <c r="F21" s="78">
        <v>13</v>
      </c>
      <c r="G21" s="78">
        <v>8</v>
      </c>
      <c r="H21" s="239" t="s">
        <v>100</v>
      </c>
      <c r="I21" s="67"/>
    </row>
    <row r="22" spans="1:11" s="74" customFormat="1" ht="25.5" x14ac:dyDescent="0.25">
      <c r="A22" s="267"/>
      <c r="B22" s="267"/>
      <c r="C22" s="100" t="s">
        <v>124</v>
      </c>
      <c r="D22" s="98" t="s">
        <v>236</v>
      </c>
      <c r="E22" s="79">
        <v>1</v>
      </c>
      <c r="F22" s="72">
        <v>18</v>
      </c>
      <c r="G22" s="72">
        <v>5</v>
      </c>
      <c r="H22" s="174" t="s">
        <v>101</v>
      </c>
      <c r="I22" s="73"/>
      <c r="J22" s="28"/>
      <c r="K22" s="73"/>
    </row>
    <row r="23" spans="1:11" s="80" customFormat="1" ht="15" customHeight="1" thickBot="1" x14ac:dyDescent="0.3">
      <c r="A23" s="268"/>
      <c r="B23" s="268"/>
      <c r="C23" s="110" t="s">
        <v>125</v>
      </c>
      <c r="D23" s="99" t="s">
        <v>237</v>
      </c>
      <c r="E23" s="81">
        <v>2</v>
      </c>
      <c r="F23" s="82">
        <v>4</v>
      </c>
      <c r="G23" s="82">
        <v>5</v>
      </c>
      <c r="H23" s="99" t="s">
        <v>98</v>
      </c>
      <c r="I23" s="90"/>
      <c r="J23" s="91"/>
    </row>
    <row r="24" spans="1:11" s="74" customFormat="1" ht="14.45" customHeight="1" x14ac:dyDescent="0.25">
      <c r="A24" s="266" t="s">
        <v>118</v>
      </c>
      <c r="B24" s="266"/>
      <c r="C24" s="111" t="s">
        <v>126</v>
      </c>
      <c r="D24" s="96" t="s">
        <v>236</v>
      </c>
      <c r="E24" s="70">
        <v>1</v>
      </c>
      <c r="F24" s="71">
        <v>6.5</v>
      </c>
      <c r="G24" s="71">
        <v>4</v>
      </c>
      <c r="H24" s="98" t="s">
        <v>104</v>
      </c>
      <c r="I24" s="73"/>
      <c r="J24" s="28"/>
    </row>
    <row r="25" spans="1:11" s="68" customFormat="1" ht="14.45" customHeight="1" x14ac:dyDescent="0.25">
      <c r="A25" s="267"/>
      <c r="B25" s="267"/>
      <c r="C25" s="112" t="s">
        <v>119</v>
      </c>
      <c r="D25" s="97" t="s">
        <v>239</v>
      </c>
      <c r="E25" s="76">
        <v>1</v>
      </c>
      <c r="F25" s="77">
        <v>2.5</v>
      </c>
      <c r="G25" s="77">
        <v>8</v>
      </c>
      <c r="H25" s="95"/>
      <c r="I25" s="67"/>
      <c r="J25" s="31"/>
    </row>
    <row r="26" spans="1:11" s="74" customFormat="1" ht="14.45" customHeight="1" x14ac:dyDescent="0.25">
      <c r="A26" s="267"/>
      <c r="B26" s="267"/>
      <c r="C26" s="111" t="s">
        <v>121</v>
      </c>
      <c r="D26" s="96" t="s">
        <v>240</v>
      </c>
      <c r="E26" s="70">
        <v>1</v>
      </c>
      <c r="F26" s="71">
        <v>2</v>
      </c>
      <c r="G26" s="71">
        <v>6</v>
      </c>
      <c r="H26" s="98"/>
      <c r="I26" s="73"/>
      <c r="J26" s="28"/>
    </row>
    <row r="27" spans="1:11" s="80" customFormat="1" ht="15" customHeight="1" thickBot="1" x14ac:dyDescent="0.3">
      <c r="A27" s="268"/>
      <c r="B27" s="268"/>
      <c r="C27" s="113" t="s">
        <v>120</v>
      </c>
      <c r="D27" s="99" t="s">
        <v>238</v>
      </c>
      <c r="E27" s="81">
        <v>1</v>
      </c>
      <c r="F27" s="82">
        <v>10</v>
      </c>
      <c r="G27" s="82">
        <v>6</v>
      </c>
      <c r="H27" s="176"/>
      <c r="I27" s="90"/>
      <c r="J27" s="91"/>
    </row>
    <row r="28" spans="1:11" s="68" customFormat="1" ht="14.45" customHeight="1" x14ac:dyDescent="0.25">
      <c r="A28" s="267" t="s">
        <v>122</v>
      </c>
      <c r="B28" s="267"/>
      <c r="C28" s="101" t="s">
        <v>96</v>
      </c>
      <c r="D28" s="101" t="s">
        <v>238</v>
      </c>
      <c r="E28" s="76">
        <v>1</v>
      </c>
      <c r="F28" s="77">
        <v>18</v>
      </c>
      <c r="G28" s="77">
        <v>4</v>
      </c>
      <c r="H28" s="95"/>
      <c r="I28" s="67"/>
      <c r="J28" s="31"/>
    </row>
    <row r="29" spans="1:11" s="93" customFormat="1" ht="15" customHeight="1" thickBot="1" x14ac:dyDescent="0.3">
      <c r="A29" s="268"/>
      <c r="B29" s="268"/>
      <c r="C29" s="102" t="s">
        <v>97</v>
      </c>
      <c r="D29" s="238" t="s">
        <v>237</v>
      </c>
      <c r="E29" s="86">
        <v>1</v>
      </c>
      <c r="F29" s="87">
        <v>5</v>
      </c>
      <c r="G29" s="87">
        <v>4</v>
      </c>
      <c r="H29" s="177"/>
      <c r="I29" s="92"/>
      <c r="J29" s="94"/>
    </row>
    <row r="30" spans="1:11" s="75" customFormat="1" ht="14.45" customHeight="1" x14ac:dyDescent="0.25">
      <c r="A30" s="266" t="s">
        <v>77</v>
      </c>
      <c r="B30" s="266"/>
      <c r="C30" s="101" t="s">
        <v>127</v>
      </c>
      <c r="D30" s="97" t="s">
        <v>236</v>
      </c>
      <c r="E30" s="76">
        <v>2</v>
      </c>
      <c r="F30" s="77">
        <v>8</v>
      </c>
      <c r="G30" s="77">
        <v>8</v>
      </c>
      <c r="H30" s="101"/>
      <c r="I30" s="67"/>
      <c r="J30" s="31"/>
    </row>
    <row r="31" spans="1:11" s="69" customFormat="1" ht="14.45" customHeight="1" x14ac:dyDescent="0.25">
      <c r="A31" s="267"/>
      <c r="B31" s="267"/>
      <c r="C31" s="103" t="s">
        <v>128</v>
      </c>
      <c r="D31" s="96" t="s">
        <v>238</v>
      </c>
      <c r="E31" s="70">
        <v>2</v>
      </c>
      <c r="F31" s="71">
        <v>3.5</v>
      </c>
      <c r="G31" s="71">
        <v>5</v>
      </c>
      <c r="H31" s="103"/>
      <c r="I31" s="73"/>
      <c r="J31" s="28"/>
    </row>
    <row r="32" spans="1:11" s="84" customFormat="1" ht="15" customHeight="1" thickBot="1" x14ac:dyDescent="0.3">
      <c r="A32" s="268"/>
      <c r="B32" s="268"/>
      <c r="C32" s="110" t="s">
        <v>241</v>
      </c>
      <c r="D32" s="99" t="s">
        <v>238</v>
      </c>
      <c r="E32" s="81">
        <v>2</v>
      </c>
      <c r="F32" s="82">
        <v>1.5</v>
      </c>
      <c r="G32" s="82">
        <v>4</v>
      </c>
      <c r="H32" s="110"/>
      <c r="I32" s="90"/>
      <c r="J32" s="91"/>
    </row>
    <row r="33" spans="1:10" s="69" customFormat="1" ht="14.45" customHeight="1" x14ac:dyDescent="0.25">
      <c r="A33" s="266" t="s">
        <v>109</v>
      </c>
      <c r="B33" s="266"/>
      <c r="C33" s="103" t="s">
        <v>129</v>
      </c>
      <c r="D33" s="103" t="s">
        <v>242</v>
      </c>
      <c r="E33" s="70">
        <v>1</v>
      </c>
      <c r="F33" s="71">
        <v>10</v>
      </c>
      <c r="G33" s="71">
        <v>10</v>
      </c>
      <c r="H33" s="100"/>
      <c r="I33" s="73"/>
      <c r="J33" s="28"/>
    </row>
    <row r="34" spans="1:10" s="75" customFormat="1" ht="14.45" customHeight="1" x14ac:dyDescent="0.25">
      <c r="A34" s="267"/>
      <c r="B34" s="267"/>
      <c r="C34" s="101" t="s">
        <v>130</v>
      </c>
      <c r="D34" s="101" t="s">
        <v>242</v>
      </c>
      <c r="E34" s="76">
        <v>2</v>
      </c>
      <c r="F34" s="77">
        <v>5</v>
      </c>
      <c r="G34" s="77">
        <v>10</v>
      </c>
      <c r="H34" s="108"/>
      <c r="I34" s="67"/>
      <c r="J34" s="31"/>
    </row>
    <row r="35" spans="1:10" s="74" customFormat="1" ht="14.45" customHeight="1" x14ac:dyDescent="0.25">
      <c r="A35" s="267"/>
      <c r="B35" s="267"/>
      <c r="C35" s="103" t="s">
        <v>21</v>
      </c>
      <c r="D35" s="103" t="s">
        <v>243</v>
      </c>
      <c r="E35" s="70">
        <v>2</v>
      </c>
      <c r="F35" s="71">
        <v>5.5</v>
      </c>
      <c r="G35" s="71">
        <v>6</v>
      </c>
      <c r="H35" s="100" t="s">
        <v>106</v>
      </c>
      <c r="I35" s="73"/>
      <c r="J35" s="28"/>
    </row>
    <row r="36" spans="1:10" s="75" customFormat="1" ht="14.45" customHeight="1" x14ac:dyDescent="0.25">
      <c r="A36" s="267"/>
      <c r="B36" s="267"/>
      <c r="C36" s="101" t="s">
        <v>107</v>
      </c>
      <c r="D36" s="101" t="s">
        <v>244</v>
      </c>
      <c r="E36" s="76">
        <v>4</v>
      </c>
      <c r="F36" s="77">
        <v>3.5</v>
      </c>
      <c r="G36" s="77">
        <v>5</v>
      </c>
      <c r="H36" s="108"/>
      <c r="I36" s="67"/>
      <c r="J36" s="31"/>
    </row>
    <row r="37" spans="1:10" s="85" customFormat="1" ht="15" customHeight="1" thickBot="1" x14ac:dyDescent="0.3">
      <c r="A37" s="268"/>
      <c r="B37" s="268"/>
      <c r="C37" s="102" t="s">
        <v>108</v>
      </c>
      <c r="D37" s="102" t="s">
        <v>243</v>
      </c>
      <c r="E37" s="86">
        <v>6</v>
      </c>
      <c r="F37" s="87">
        <v>0.8</v>
      </c>
      <c r="G37" s="87">
        <v>3</v>
      </c>
      <c r="H37" s="178"/>
      <c r="I37" s="92"/>
      <c r="J37" s="94"/>
    </row>
    <row r="38" spans="1:10" s="10" customFormat="1" x14ac:dyDescent="0.25">
      <c r="B38" s="106"/>
      <c r="I38" s="9"/>
      <c r="J38" s="107"/>
    </row>
  </sheetData>
  <sheetProtection algorithmName="SHA-512" hashValue="Uv6S2wXQkwPGCURZKYjBI2kdv09nSvpAFaw4KVEk2fj+bPhDCy7mROpD8oBCzUHxxPmkTP7kJFd4mOaOpfJz/Q==" saltValue="FNBffYQCdX0kP4MKdFPy9A==" spinCount="100000" sheet="1" objects="1" scenarios="1"/>
  <mergeCells count="7">
    <mergeCell ref="A12:B17"/>
    <mergeCell ref="A3:B11"/>
    <mergeCell ref="A33:B37"/>
    <mergeCell ref="A30:B32"/>
    <mergeCell ref="A28:B29"/>
    <mergeCell ref="A24:B27"/>
    <mergeCell ref="A18:B23"/>
  </mergeCells>
  <conditionalFormatting sqref="G1:G2 G38:G1048576">
    <cfRule type="cellIs" dxfId="4" priority="1" operator="equal">
      <formula>3</formula>
    </cfRule>
    <cfRule type="cellIs" dxfId="3" priority="2" operator="equal">
      <formula>8</formula>
    </cfRule>
    <cfRule type="cellIs" dxfId="2" priority="3" operator="equal">
      <formula>5</formula>
    </cfRule>
    <cfRule type="cellIs" dxfId="1" priority="4" operator="equal">
      <formula>6</formula>
    </cfRule>
    <cfRule type="cellIs" dxfId="0" priority="5" operator="equal">
      <formula>4</formula>
    </cfRule>
  </conditionalFormatting>
  <pageMargins left="0.25" right="0.25" top="0.75" bottom="0.75" header="0.3" footer="0.3"/>
  <pageSetup paperSize="9" scale="72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024C5-8C69-4BF1-8E8F-F79E8EC131C0}">
  <sheetPr>
    <tabColor rgb="FF203864"/>
  </sheetPr>
  <dimension ref="A1:D49"/>
  <sheetViews>
    <sheetView showGridLines="0" zoomScaleNormal="100" workbookViewId="0">
      <selection activeCell="B41" sqref="B41"/>
    </sheetView>
  </sheetViews>
  <sheetFormatPr baseColWidth="10" defaultRowHeight="15" x14ac:dyDescent="0.25"/>
  <cols>
    <col min="1" max="1" width="4.5703125" customWidth="1"/>
    <col min="2" max="2" width="106.85546875" customWidth="1"/>
    <col min="3" max="3" width="15.140625" style="232" bestFit="1" customWidth="1"/>
    <col min="4" max="4" width="1.85546875" style="12" bestFit="1" customWidth="1"/>
  </cols>
  <sheetData>
    <row r="1" spans="2:4" s="119" customFormat="1" ht="33.75" customHeight="1" x14ac:dyDescent="0.25">
      <c r="B1" s="119" t="s">
        <v>255</v>
      </c>
      <c r="C1" s="233" t="s">
        <v>195</v>
      </c>
    </row>
    <row r="2" spans="2:4" s="29" customFormat="1" ht="9.9499999999999993" customHeight="1" x14ac:dyDescent="0.35">
      <c r="C2" s="229"/>
      <c r="D2" s="30"/>
    </row>
    <row r="3" spans="2:4" s="31" customFormat="1" ht="14.45" customHeight="1" x14ac:dyDescent="0.25">
      <c r="B3" s="31" t="s">
        <v>71</v>
      </c>
      <c r="C3" s="230"/>
      <c r="D3" s="32">
        <v>1</v>
      </c>
    </row>
    <row r="4" spans="2:4" s="28" customFormat="1" ht="14.45" customHeight="1" x14ac:dyDescent="0.25">
      <c r="B4" s="28" t="s">
        <v>69</v>
      </c>
      <c r="C4" s="231"/>
      <c r="D4" s="33">
        <v>2</v>
      </c>
    </row>
    <row r="5" spans="2:4" s="31" customFormat="1" ht="14.45" customHeight="1" x14ac:dyDescent="0.25">
      <c r="B5" s="31" t="s">
        <v>40</v>
      </c>
      <c r="C5" s="230"/>
      <c r="D5" s="32">
        <v>1</v>
      </c>
    </row>
    <row r="6" spans="2:4" s="28" customFormat="1" ht="14.45" customHeight="1" x14ac:dyDescent="0.25">
      <c r="B6" s="28" t="s">
        <v>70</v>
      </c>
      <c r="C6" s="231"/>
      <c r="D6" s="33">
        <v>1</v>
      </c>
    </row>
    <row r="7" spans="2:4" s="31" customFormat="1" ht="14.45" customHeight="1" x14ac:dyDescent="0.25">
      <c r="B7" s="31" t="s">
        <v>41</v>
      </c>
      <c r="C7" s="230"/>
      <c r="D7" s="32">
        <v>1</v>
      </c>
    </row>
    <row r="8" spans="2:4" s="28" customFormat="1" ht="14.45" customHeight="1" x14ac:dyDescent="0.25">
      <c r="B8" s="28" t="s">
        <v>42</v>
      </c>
      <c r="C8" s="231"/>
      <c r="D8" s="33">
        <v>1</v>
      </c>
    </row>
    <row r="9" spans="2:4" s="31" customFormat="1" ht="14.45" customHeight="1" x14ac:dyDescent="0.25">
      <c r="B9" s="31" t="s">
        <v>37</v>
      </c>
      <c r="C9" s="230"/>
      <c r="D9" s="32">
        <v>1</v>
      </c>
    </row>
    <row r="10" spans="2:4" s="28" customFormat="1" ht="14.45" customHeight="1" x14ac:dyDescent="0.25">
      <c r="B10" s="28" t="s">
        <v>72</v>
      </c>
      <c r="C10" s="231"/>
      <c r="D10" s="33">
        <v>1</v>
      </c>
    </row>
    <row r="11" spans="2:4" s="31" customFormat="1" ht="14.45" customHeight="1" x14ac:dyDescent="0.25">
      <c r="B11" s="31" t="s">
        <v>73</v>
      </c>
      <c r="C11" s="230"/>
      <c r="D11" s="32">
        <v>1</v>
      </c>
    </row>
    <row r="12" spans="2:4" s="28" customFormat="1" ht="14.45" customHeight="1" x14ac:dyDescent="0.25">
      <c r="B12" s="28" t="s">
        <v>24</v>
      </c>
      <c r="C12" s="231"/>
      <c r="D12" s="33">
        <v>1</v>
      </c>
    </row>
    <row r="13" spans="2:4" s="31" customFormat="1" ht="14.45" customHeight="1" x14ac:dyDescent="0.25">
      <c r="B13" s="31" t="s">
        <v>35</v>
      </c>
      <c r="C13" s="230"/>
      <c r="D13" s="32">
        <v>1</v>
      </c>
    </row>
    <row r="14" spans="2:4" s="28" customFormat="1" ht="14.45" customHeight="1" x14ac:dyDescent="0.25">
      <c r="B14" s="28" t="s">
        <v>43</v>
      </c>
      <c r="C14" s="231"/>
      <c r="D14" s="33">
        <v>1</v>
      </c>
    </row>
    <row r="15" spans="2:4" s="31" customFormat="1" ht="14.45" customHeight="1" x14ac:dyDescent="0.25">
      <c r="B15" s="31" t="s">
        <v>45</v>
      </c>
      <c r="C15" s="230"/>
      <c r="D15" s="32">
        <v>2</v>
      </c>
    </row>
    <row r="16" spans="2:4" s="28" customFormat="1" ht="14.45" customHeight="1" x14ac:dyDescent="0.25">
      <c r="B16" s="28" t="s">
        <v>44</v>
      </c>
      <c r="C16" s="231"/>
      <c r="D16" s="33">
        <v>1</v>
      </c>
    </row>
    <row r="17" spans="1:4" s="31" customFormat="1" ht="14.45" customHeight="1" x14ac:dyDescent="0.25">
      <c r="B17" s="31" t="s">
        <v>46</v>
      </c>
      <c r="C17" s="230" t="s">
        <v>226</v>
      </c>
      <c r="D17" s="32">
        <v>2</v>
      </c>
    </row>
    <row r="18" spans="1:4" s="28" customFormat="1" ht="14.45" customHeight="1" x14ac:dyDescent="0.25">
      <c r="A18" s="28" t="s">
        <v>256</v>
      </c>
      <c r="B18" s="28" t="s">
        <v>32</v>
      </c>
      <c r="C18" s="231" t="s">
        <v>231</v>
      </c>
      <c r="D18" s="33">
        <v>1</v>
      </c>
    </row>
    <row r="19" spans="1:4" s="31" customFormat="1" ht="14.45" customHeight="1" x14ac:dyDescent="0.25">
      <c r="B19" s="31" t="s">
        <v>74</v>
      </c>
      <c r="C19" s="230"/>
      <c r="D19" s="32">
        <v>1</v>
      </c>
    </row>
    <row r="20" spans="1:4" s="28" customFormat="1" ht="14.45" customHeight="1" x14ac:dyDescent="0.25">
      <c r="B20" s="28" t="s">
        <v>47</v>
      </c>
      <c r="C20" s="231"/>
      <c r="D20" s="33">
        <v>2</v>
      </c>
    </row>
    <row r="21" spans="1:4" s="31" customFormat="1" ht="14.45" customHeight="1" x14ac:dyDescent="0.25">
      <c r="B21" s="31" t="s">
        <v>48</v>
      </c>
      <c r="C21" s="230" t="s">
        <v>227</v>
      </c>
      <c r="D21" s="32">
        <v>2</v>
      </c>
    </row>
    <row r="22" spans="1:4" s="28" customFormat="1" ht="14.45" customHeight="1" x14ac:dyDescent="0.25">
      <c r="B22" s="28" t="s">
        <v>38</v>
      </c>
      <c r="C22" s="231"/>
      <c r="D22" s="33">
        <v>1</v>
      </c>
    </row>
    <row r="23" spans="1:4" s="31" customFormat="1" ht="14.45" customHeight="1" x14ac:dyDescent="0.25">
      <c r="B23" s="31" t="s">
        <v>49</v>
      </c>
      <c r="C23" s="230"/>
      <c r="D23" s="32">
        <v>1</v>
      </c>
    </row>
    <row r="24" spans="1:4" s="28" customFormat="1" ht="14.45" customHeight="1" x14ac:dyDescent="0.25">
      <c r="B24" s="28" t="s">
        <v>50</v>
      </c>
      <c r="C24" s="231"/>
      <c r="D24" s="33">
        <v>3</v>
      </c>
    </row>
    <row r="25" spans="1:4" s="31" customFormat="1" ht="14.45" customHeight="1" x14ac:dyDescent="0.25">
      <c r="B25" s="31" t="s">
        <v>51</v>
      </c>
      <c r="C25" s="230"/>
      <c r="D25" s="32">
        <v>4</v>
      </c>
    </row>
    <row r="26" spans="1:4" s="28" customFormat="1" ht="14.45" customHeight="1" x14ac:dyDescent="0.25">
      <c r="B26" s="28" t="s">
        <v>52</v>
      </c>
      <c r="C26" s="231"/>
      <c r="D26" s="33">
        <v>2</v>
      </c>
    </row>
    <row r="27" spans="1:4" s="31" customFormat="1" ht="14.45" customHeight="1" x14ac:dyDescent="0.25">
      <c r="B27" s="31" t="s">
        <v>53</v>
      </c>
      <c r="C27" s="230" t="s">
        <v>224</v>
      </c>
      <c r="D27" s="32">
        <v>1</v>
      </c>
    </row>
    <row r="28" spans="1:4" s="28" customFormat="1" ht="14.45" customHeight="1" x14ac:dyDescent="0.25">
      <c r="B28" s="28" t="s">
        <v>54</v>
      </c>
      <c r="C28" s="231"/>
      <c r="D28" s="33">
        <v>3</v>
      </c>
    </row>
    <row r="29" spans="1:4" s="31" customFormat="1" ht="14.45" customHeight="1" x14ac:dyDescent="0.25">
      <c r="B29" s="31" t="s">
        <v>33</v>
      </c>
      <c r="C29" s="230"/>
      <c r="D29" s="32">
        <v>1</v>
      </c>
    </row>
    <row r="30" spans="1:4" s="28" customFormat="1" ht="14.45" customHeight="1" x14ac:dyDescent="0.25">
      <c r="B30" s="28" t="s">
        <v>55</v>
      </c>
      <c r="C30" s="231"/>
      <c r="D30" s="33">
        <v>2</v>
      </c>
    </row>
    <row r="31" spans="1:4" s="31" customFormat="1" ht="14.45" customHeight="1" x14ac:dyDescent="0.25">
      <c r="B31" s="31" t="s">
        <v>56</v>
      </c>
      <c r="C31" s="230"/>
      <c r="D31" s="32">
        <v>1</v>
      </c>
    </row>
    <row r="32" spans="1:4" s="28" customFormat="1" ht="14.45" customHeight="1" x14ac:dyDescent="0.25">
      <c r="B32" s="28" t="s">
        <v>57</v>
      </c>
      <c r="C32" s="231" t="s">
        <v>230</v>
      </c>
      <c r="D32" s="33">
        <v>2</v>
      </c>
    </row>
    <row r="33" spans="2:4" s="31" customFormat="1" ht="14.45" customHeight="1" x14ac:dyDescent="0.25">
      <c r="B33" s="31" t="s">
        <v>58</v>
      </c>
      <c r="C33" s="230" t="s">
        <v>231</v>
      </c>
      <c r="D33" s="32">
        <v>1</v>
      </c>
    </row>
    <row r="34" spans="2:4" s="28" customFormat="1" ht="14.45" customHeight="1" x14ac:dyDescent="0.25">
      <c r="B34" s="28" t="s">
        <v>75</v>
      </c>
      <c r="C34" s="231" t="s">
        <v>228</v>
      </c>
      <c r="D34" s="33">
        <v>1</v>
      </c>
    </row>
    <row r="35" spans="2:4" s="31" customFormat="1" ht="14.45" customHeight="1" x14ac:dyDescent="0.25">
      <c r="B35" s="31" t="s">
        <v>59</v>
      </c>
      <c r="C35" s="230"/>
      <c r="D35" s="32">
        <v>2</v>
      </c>
    </row>
    <row r="36" spans="2:4" s="28" customFormat="1" ht="14.45" customHeight="1" x14ac:dyDescent="0.25">
      <c r="B36" s="28" t="s">
        <v>60</v>
      </c>
      <c r="C36" s="231"/>
      <c r="D36" s="33">
        <v>1</v>
      </c>
    </row>
    <row r="37" spans="2:4" s="31" customFormat="1" ht="14.45" customHeight="1" x14ac:dyDescent="0.25">
      <c r="B37" s="31" t="s">
        <v>61</v>
      </c>
      <c r="C37" s="230"/>
      <c r="D37" s="32">
        <v>1</v>
      </c>
    </row>
    <row r="38" spans="2:4" s="28" customFormat="1" ht="14.45" customHeight="1" x14ac:dyDescent="0.25">
      <c r="B38" s="28" t="s">
        <v>76</v>
      </c>
      <c r="C38" s="231"/>
      <c r="D38" s="33">
        <v>1</v>
      </c>
    </row>
    <row r="39" spans="2:4" s="31" customFormat="1" ht="14.45" customHeight="1" x14ac:dyDescent="0.25">
      <c r="B39" s="31" t="s">
        <v>62</v>
      </c>
      <c r="C39" s="230" t="s">
        <v>225</v>
      </c>
      <c r="D39" s="32">
        <v>1</v>
      </c>
    </row>
    <row r="40" spans="2:4" s="28" customFormat="1" ht="14.45" customHeight="1" x14ac:dyDescent="0.25">
      <c r="B40" s="28" t="s">
        <v>150</v>
      </c>
      <c r="C40" s="231"/>
      <c r="D40" s="33">
        <v>1</v>
      </c>
    </row>
    <row r="41" spans="2:4" s="31" customFormat="1" ht="14.45" customHeight="1" x14ac:dyDescent="0.25">
      <c r="B41" s="31" t="s">
        <v>63</v>
      </c>
      <c r="C41" s="230"/>
      <c r="D41" s="32">
        <v>1</v>
      </c>
    </row>
    <row r="42" spans="2:4" s="28" customFormat="1" ht="14.45" customHeight="1" x14ac:dyDescent="0.25">
      <c r="B42" s="28" t="s">
        <v>34</v>
      </c>
      <c r="C42" s="231"/>
      <c r="D42" s="33">
        <v>1</v>
      </c>
    </row>
    <row r="43" spans="2:4" s="31" customFormat="1" ht="14.45" customHeight="1" x14ac:dyDescent="0.25">
      <c r="B43" s="31" t="s">
        <v>64</v>
      </c>
      <c r="C43" s="230"/>
      <c r="D43" s="32">
        <v>1</v>
      </c>
    </row>
    <row r="44" spans="2:4" s="28" customFormat="1" ht="14.45" customHeight="1" x14ac:dyDescent="0.25">
      <c r="B44" s="28" t="s">
        <v>65</v>
      </c>
      <c r="C44" s="231" t="s">
        <v>233</v>
      </c>
      <c r="D44" s="33">
        <v>1</v>
      </c>
    </row>
    <row r="45" spans="2:4" s="31" customFormat="1" ht="14.45" customHeight="1" x14ac:dyDescent="0.25">
      <c r="B45" s="31" t="s">
        <v>66</v>
      </c>
      <c r="C45" s="230"/>
      <c r="D45" s="32">
        <v>1</v>
      </c>
    </row>
    <row r="46" spans="2:4" s="31" customFormat="1" ht="14.45" customHeight="1" x14ac:dyDescent="0.25">
      <c r="B46" s="31" t="s">
        <v>67</v>
      </c>
      <c r="C46" s="230"/>
      <c r="D46" s="32">
        <v>1</v>
      </c>
    </row>
    <row r="47" spans="2:4" s="28" customFormat="1" ht="14.45" customHeight="1" x14ac:dyDescent="0.25">
      <c r="B47" s="28" t="s">
        <v>36</v>
      </c>
      <c r="C47" s="231"/>
      <c r="D47" s="33">
        <v>1</v>
      </c>
    </row>
    <row r="48" spans="2:4" s="31" customFormat="1" ht="14.45" customHeight="1" x14ac:dyDescent="0.25">
      <c r="B48" s="31" t="s">
        <v>68</v>
      </c>
      <c r="C48" s="230" t="s">
        <v>229</v>
      </c>
      <c r="D48" s="32">
        <v>1</v>
      </c>
    </row>
    <row r="49" spans="2:4" s="28" customFormat="1" ht="14.45" customHeight="1" x14ac:dyDescent="0.25">
      <c r="B49" s="28" t="s">
        <v>170</v>
      </c>
      <c r="C49" s="231" t="s">
        <v>232</v>
      </c>
      <c r="D49" s="33">
        <v>1</v>
      </c>
    </row>
  </sheetData>
  <sheetProtection algorithmName="SHA-512" hashValue="0mlYi0LFXTziPg78YWD8zaqOHM0hHGxgYDvU59pngTePNjLG1NNFV0VtoQlvNMB03gqHZU7/fEAegPKuY5ccgg==" saltValue="NKs/OvtD+Tsgp5dy3GAJgQ==" spinCount="100000" sheet="1" objects="1" scenarios="1"/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4923F-D9B8-45D0-AA89-8CD11C34D4B1}">
  <sheetPr>
    <tabColor rgb="FF203864"/>
  </sheetPr>
  <dimension ref="B1:AA15"/>
  <sheetViews>
    <sheetView showGridLines="0" workbookViewId="0">
      <selection activeCell="V26" sqref="V26"/>
    </sheetView>
  </sheetViews>
  <sheetFormatPr baseColWidth="10" defaultColWidth="11.42578125" defaultRowHeight="15" x14ac:dyDescent="0.25"/>
  <cols>
    <col min="1" max="2" width="4.42578125" customWidth="1"/>
    <col min="3" max="3" width="4.28515625" customWidth="1"/>
    <col min="4" max="4" width="29.140625" bestFit="1" customWidth="1"/>
    <col min="6" max="8" width="4.42578125" customWidth="1"/>
    <col min="12" max="14" width="4.42578125" customWidth="1"/>
    <col min="18" max="20" width="4.42578125" customWidth="1"/>
    <col min="24" max="24" width="4.42578125" customWidth="1"/>
  </cols>
  <sheetData>
    <row r="1" spans="2:27" s="119" customFormat="1" ht="33.75" customHeight="1" x14ac:dyDescent="0.25">
      <c r="B1" s="119" t="s">
        <v>160</v>
      </c>
      <c r="F1" s="168" t="s">
        <v>181</v>
      </c>
      <c r="L1" s="168" t="s">
        <v>181</v>
      </c>
      <c r="R1" s="168" t="s">
        <v>181</v>
      </c>
      <c r="X1" s="168" t="s">
        <v>181</v>
      </c>
    </row>
    <row r="2" spans="2:27" ht="9.9499999999999993" customHeight="1" thickBot="1" x14ac:dyDescent="0.3">
      <c r="E2" s="15"/>
      <c r="F2" s="15"/>
    </row>
    <row r="3" spans="2:27" s="34" customFormat="1" ht="21.75" thickBot="1" x14ac:dyDescent="0.4">
      <c r="B3" s="35" t="s">
        <v>161</v>
      </c>
      <c r="C3" s="36"/>
      <c r="D3" s="36"/>
      <c r="E3" s="37">
        <v>211</v>
      </c>
      <c r="F3" s="155"/>
      <c r="H3" s="35" t="s">
        <v>162</v>
      </c>
      <c r="I3" s="36"/>
      <c r="J3" s="36"/>
      <c r="K3" s="37">
        <v>502</v>
      </c>
      <c r="L3" s="155"/>
      <c r="N3" s="35" t="s">
        <v>163</v>
      </c>
      <c r="O3" s="36"/>
      <c r="P3" s="36"/>
      <c r="Q3" s="37">
        <v>262</v>
      </c>
      <c r="R3" s="155"/>
      <c r="T3" s="35" t="s">
        <v>251</v>
      </c>
      <c r="U3" s="36"/>
      <c r="V3" s="36"/>
      <c r="W3" s="37">
        <v>71.5</v>
      </c>
      <c r="X3" s="155"/>
    </row>
    <row r="4" spans="2:27" s="39" customFormat="1" ht="16.5" thickBot="1" x14ac:dyDescent="0.3">
      <c r="B4" s="40"/>
      <c r="C4" s="241" t="s">
        <v>252</v>
      </c>
      <c r="E4" s="43"/>
      <c r="F4" s="48"/>
      <c r="H4" s="40"/>
      <c r="I4" s="241" t="s">
        <v>165</v>
      </c>
      <c r="K4" s="43"/>
      <c r="L4" s="48"/>
      <c r="N4" s="40"/>
      <c r="O4" s="241" t="s">
        <v>168</v>
      </c>
      <c r="Q4" s="43"/>
      <c r="T4" s="40"/>
      <c r="U4" s="241" t="s">
        <v>253</v>
      </c>
      <c r="W4" s="43"/>
      <c r="X4" s="48"/>
    </row>
    <row r="5" spans="2:27" s="39" customFormat="1" ht="16.5" thickBot="1" x14ac:dyDescent="0.3">
      <c r="B5" s="40"/>
      <c r="C5" s="241" t="s">
        <v>254</v>
      </c>
      <c r="E5" s="43"/>
      <c r="F5" s="48"/>
      <c r="H5" s="40"/>
      <c r="I5" s="241" t="s">
        <v>166</v>
      </c>
      <c r="K5" s="43"/>
      <c r="L5" s="48"/>
      <c r="N5" s="44"/>
      <c r="O5" s="45" t="s">
        <v>169</v>
      </c>
      <c r="P5" s="46"/>
      <c r="Q5" s="47"/>
      <c r="T5" s="242"/>
      <c r="U5" s="243"/>
      <c r="V5" s="242"/>
      <c r="W5" s="244"/>
      <c r="X5" s="48"/>
    </row>
    <row r="6" spans="2:27" s="39" customFormat="1" ht="16.5" thickBot="1" x14ac:dyDescent="0.3">
      <c r="B6" s="44"/>
      <c r="C6" s="45" t="s">
        <v>164</v>
      </c>
      <c r="D6" s="46"/>
      <c r="E6" s="47"/>
      <c r="F6" s="48"/>
      <c r="H6" s="44"/>
      <c r="I6" s="45" t="s">
        <v>167</v>
      </c>
      <c r="J6" s="46"/>
      <c r="K6" s="47"/>
      <c r="L6" s="48"/>
      <c r="U6" s="241"/>
      <c r="W6" s="48"/>
      <c r="X6" s="48"/>
    </row>
    <row r="7" spans="2:27" s="39" customFormat="1" ht="15.75" x14ac:dyDescent="0.25">
      <c r="B7" s="242"/>
      <c r="C7" s="243"/>
      <c r="D7" s="242"/>
      <c r="E7" s="244"/>
      <c r="F7" s="48"/>
    </row>
    <row r="8" spans="2:27" s="34" customFormat="1" ht="9.9499999999999993" customHeight="1" x14ac:dyDescent="0.35">
      <c r="E8" s="38"/>
      <c r="F8" s="38"/>
    </row>
    <row r="9" spans="2:27" s="27" customFormat="1" ht="29.25" x14ac:dyDescent="0.35">
      <c r="B9" s="27" t="s">
        <v>132</v>
      </c>
      <c r="D9" s="154"/>
      <c r="E9" s="248"/>
      <c r="F9" s="248"/>
      <c r="G9" s="248"/>
      <c r="Y9" s="240">
        <f>R3*Q3+L3*K3+F3*E3+X3*W3</f>
        <v>0</v>
      </c>
      <c r="Z9" s="240"/>
      <c r="AA9" s="240"/>
    </row>
    <row r="10" spans="2:27" s="34" customFormat="1" ht="21" x14ac:dyDescent="0.35"/>
    <row r="11" spans="2:27" s="34" customFormat="1" ht="21" x14ac:dyDescent="0.35"/>
    <row r="15" spans="2:27" ht="15.75" x14ac:dyDescent="0.25">
      <c r="B15" s="39"/>
      <c r="C15" s="241"/>
      <c r="D15" s="39"/>
      <c r="E15" s="48"/>
    </row>
  </sheetData>
  <sheetProtection algorithmName="SHA-512" hashValue="iG7d268lpBkg2IQ4ckGfvwJvwAbjUqF1f9xU1csqQRyK4DkC4KZoEsKxBKSsD/PjBl133QimUfMcWLMXFbLbsQ==" saltValue="sdez/GZl8bcYYbI8nBy9vw==" spinCount="100000" sheet="1" objects="1" scenarios="1"/>
  <mergeCells count="1">
    <mergeCell ref="E9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Récapitulatif</vt:lpstr>
      <vt:lpstr>Préparation de coque</vt:lpstr>
      <vt:lpstr>Electronique</vt:lpstr>
      <vt:lpstr>Electrique</vt:lpstr>
      <vt:lpstr>Voiles</vt:lpstr>
      <vt:lpstr>Matelotage</vt:lpstr>
      <vt:lpstr>Sécurité</vt:lpstr>
      <vt:lpstr>Bailles &amp; Rangements</vt:lpstr>
      <vt:lpstr>Récapitulatif!Zone_d_impression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BE-TechnologieMarine</dc:creator>
  <cp:lastModifiedBy>BE Technologie Marine</cp:lastModifiedBy>
  <cp:lastPrinted>2022-02-04T13:21:54Z</cp:lastPrinted>
  <dcterms:created xsi:type="dcterms:W3CDTF">2015-06-05T18:19:34Z</dcterms:created>
  <dcterms:modified xsi:type="dcterms:W3CDTF">2022-10-27T11:59:18Z</dcterms:modified>
</cp:coreProperties>
</file>