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aby\Dropbox\BE Technologie Marine\TM650\EQUIPEMENTS\"/>
    </mc:Choice>
  </mc:AlternateContent>
  <xr:revisionPtr revIDLastSave="0" documentId="13_ncr:1_{0FDF9A27-DC6F-4AD3-85F0-DB49B6F9F120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Récapitulatif" sheetId="9" r:id="rId1"/>
    <sheet name="Préparation de coque" sheetId="5" r:id="rId2"/>
    <sheet name="Electronique" sheetId="2" r:id="rId3"/>
    <sheet name="Electrique" sheetId="1" r:id="rId4"/>
    <sheet name="Voiles" sheetId="3" r:id="rId5"/>
    <sheet name="Matelotage" sheetId="4" r:id="rId6"/>
    <sheet name="Sécurité" sheetId="6" r:id="rId7"/>
    <sheet name="Bailles &amp; Rangements" sheetId="8" r:id="rId8"/>
  </sheets>
  <definedNames>
    <definedName name="_xlnm.Print_Area" localSheetId="0">Récapitulatif!$A$2:$F$52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3" l="1"/>
  <c r="F50" i="9" l="1"/>
  <c r="F35" i="9"/>
  <c r="F34" i="9"/>
  <c r="E19" i="9"/>
  <c r="F25" i="1" l="1"/>
  <c r="F44" i="9" l="1"/>
  <c r="C11" i="5"/>
  <c r="E23" i="9" s="1"/>
  <c r="F21" i="9" l="1"/>
  <c r="F20" i="9"/>
  <c r="Y9" i="8"/>
  <c r="E38" i="9" s="1"/>
  <c r="F30" i="2" l="1"/>
  <c r="E40" i="9"/>
  <c r="F38" i="9" l="1"/>
  <c r="F23" i="9"/>
  <c r="F28" i="9"/>
  <c r="F29" i="9"/>
  <c r="F27" i="9"/>
  <c r="F26" i="9"/>
  <c r="E15" i="9"/>
  <c r="F40" i="9" l="1"/>
  <c r="F19" i="9"/>
  <c r="F41" i="9"/>
  <c r="F39" i="9"/>
  <c r="E17" i="9"/>
  <c r="F15" i="9"/>
  <c r="E13" i="9"/>
  <c r="F17" i="9" l="1"/>
  <c r="E52" i="9"/>
  <c r="F13" i="9"/>
  <c r="F11" i="9" l="1"/>
  <c r="F33" i="9" l="1"/>
  <c r="F32" i="9"/>
  <c r="F52" i="9" l="1"/>
</calcChain>
</file>

<file path=xl/sharedStrings.xml><?xml version="1.0" encoding="utf-8"?>
<sst xmlns="http://schemas.openxmlformats.org/spreadsheetml/2006/main" count="396" uniqueCount="286">
  <si>
    <t>Spot LEDs intérieur</t>
  </si>
  <si>
    <t>Tableau électrique avec prise USB/Allume cigare</t>
  </si>
  <si>
    <t>OPTIONS</t>
  </si>
  <si>
    <t>PACK DE BASE</t>
  </si>
  <si>
    <t>SOLUTION LITHIUM</t>
  </si>
  <si>
    <t>SOLUTION AGM</t>
  </si>
  <si>
    <t>Coupe circuit général</t>
  </si>
  <si>
    <t>Installation solaire fixe (2 panneaux 100W avec régulateur et câblage)</t>
  </si>
  <si>
    <t>Supports de panneaux</t>
  </si>
  <si>
    <t>Installation solaire volante ( 1 panneau 100W avec régulateur et câblage)</t>
  </si>
  <si>
    <t>Capteur Angle de barre</t>
  </si>
  <si>
    <t>GPS FURUNO GP39</t>
  </si>
  <si>
    <t>Consommables et connectiques</t>
  </si>
  <si>
    <t>GPS HF &amp; option calcul du vent réel fond</t>
  </si>
  <si>
    <t>Télécommande de pilote</t>
  </si>
  <si>
    <t>Filtre d'alim, câbles &amp; boîtes de connection</t>
  </si>
  <si>
    <t>ELECTRIQUE</t>
  </si>
  <si>
    <t>ELECTRONIQUE</t>
  </si>
  <si>
    <t>Immatriculation du bateau</t>
  </si>
  <si>
    <t>Thermobachage du pont</t>
  </si>
  <si>
    <t>MATELOTAGE ET ACCASTILLAGE</t>
  </si>
  <si>
    <t>Lignes de vie</t>
  </si>
  <si>
    <t>MOTORISATION</t>
  </si>
  <si>
    <t>Chaise moteur</t>
  </si>
  <si>
    <t>STOCKAGE ET TRANSPORT</t>
  </si>
  <si>
    <t>PRESTATIONS</t>
  </si>
  <si>
    <t>Demande des numéros auprès de la classe Mini</t>
  </si>
  <si>
    <t>Immatriculation de la remorque</t>
  </si>
  <si>
    <t>PACK SECURITE</t>
  </si>
  <si>
    <t>PREPARATION DE COQUE</t>
  </si>
  <si>
    <t>DIVERS</t>
  </si>
  <si>
    <t>Couteau flottant</t>
  </si>
  <si>
    <t>Couverture de survie</t>
  </si>
  <si>
    <t>Corne de brume</t>
  </si>
  <si>
    <t>Règle CRAS</t>
  </si>
  <si>
    <t>Dame de nage</t>
  </si>
  <si>
    <t>Ration de survie</t>
  </si>
  <si>
    <t>Baromètre</t>
  </si>
  <si>
    <t>Sifflet</t>
  </si>
  <si>
    <t>Perche IOR</t>
  </si>
  <si>
    <t>Réflecteur radar</t>
  </si>
  <si>
    <t>Ecope</t>
  </si>
  <si>
    <t>Sceaux</t>
  </si>
  <si>
    <t>Mousqueton</t>
  </si>
  <si>
    <t>Miroir</t>
  </si>
  <si>
    <t>Lampe torche étanche</t>
  </si>
  <si>
    <t>Feux à mains rouges</t>
  </si>
  <si>
    <t>Fumigènes oranges</t>
  </si>
  <si>
    <t>VHF portable étanche</t>
  </si>
  <si>
    <t>Cyalums</t>
  </si>
  <si>
    <t>Sachet de fluoresceine</t>
  </si>
  <si>
    <t>Bidon de 10L (avec bande réflechissante et marqué SURVIE)</t>
  </si>
  <si>
    <t>Longe 2m maxi</t>
  </si>
  <si>
    <t>Longe 1m maxi</t>
  </si>
  <si>
    <t>Couverture anti feu</t>
  </si>
  <si>
    <t>Extincteur B34 1kg avec support</t>
  </si>
  <si>
    <t>Cablot (25m, diam 10)</t>
  </si>
  <si>
    <t>Lampe torche à éclats</t>
  </si>
  <si>
    <t>Jeu de pavillons (national, Q, N C)</t>
  </si>
  <si>
    <t>Jeu de pinoches</t>
  </si>
  <si>
    <t>Balise EPIRB</t>
  </si>
  <si>
    <t>Bandes réfléchissantes</t>
  </si>
  <si>
    <t>Ancre flottante pour la bouée de sauvetage</t>
  </si>
  <si>
    <t>Bouée de sauvetage, housse, feu à retournement et 40m de corde flottante (avec nom du bateau et zone réflechissante)</t>
  </si>
  <si>
    <t>Support</t>
  </si>
  <si>
    <t>Gaffe - aviron</t>
  </si>
  <si>
    <t>Bidon étanche 8L (avec zone reflechissante et bande orange en insigna de 10cm2)</t>
  </si>
  <si>
    <t>Combinaison de survie</t>
  </si>
  <si>
    <t>Bastaques</t>
  </si>
  <si>
    <t>Chargement sur remorque et préparation au transport (longue distance)</t>
  </si>
  <si>
    <t>Mise à l'eau, mâtage et prise en main du bateau sur 2 jours</t>
  </si>
  <si>
    <t>Désignation</t>
  </si>
  <si>
    <t>Matière</t>
  </si>
  <si>
    <t>Qté</t>
  </si>
  <si>
    <t>Diamètre en mm</t>
  </si>
  <si>
    <t>Finition</t>
  </si>
  <si>
    <t>Drisse GV</t>
  </si>
  <si>
    <t>Drisse Solent</t>
  </si>
  <si>
    <t xml:space="preserve">Drisse Spi de Tête </t>
  </si>
  <si>
    <t>Drisse Spi capelage</t>
  </si>
  <si>
    <t>Bordure Bôme</t>
  </si>
  <si>
    <t>Bosse de Ris 1</t>
  </si>
  <si>
    <t>Bosse de Ris 2</t>
  </si>
  <si>
    <t>Bosse de Ris 3</t>
  </si>
  <si>
    <t>écoutes de spi</t>
  </si>
  <si>
    <t>Chariot GV</t>
  </si>
  <si>
    <t>Tête : Œil épissé</t>
  </si>
  <si>
    <t>Palan bas étai</t>
  </si>
  <si>
    <t>Rangement bas étai</t>
  </si>
  <si>
    <t>Mousqueton inox</t>
  </si>
  <si>
    <t>Centre : Estrope avec manille textile
Extrémités : Désâmé (1,5m) + œil épissé</t>
  </si>
  <si>
    <t>Tête : Œil épissé + dégaine/regaine dynema (2m)
Queue : Désâmé (1m) + œil épissé</t>
  </si>
  <si>
    <t>Tête : Dégaine/regaine dynema (2m)
Queue : Désâmé (1m) + œil épissé</t>
  </si>
  <si>
    <t>Tête : Œil épissé + dégaine/regaine dynema (1,5m) + manille textile (6mm)
Queue : Désâmé (1m) + œil épissé</t>
  </si>
  <si>
    <t>Tête : Œil épissé + dégaine/regaine dynema (1m) + lashing dynema 3mm (0,5m)
Queue : Désâmé (1m) + œil épissé</t>
  </si>
  <si>
    <t>Palan de hale-bas</t>
  </si>
  <si>
    <t>Œil épissé à chaque extrémité</t>
  </si>
  <si>
    <t>Bouts matossage</t>
  </si>
  <si>
    <t>Lashings filières</t>
  </si>
  <si>
    <t>Divers</t>
  </si>
  <si>
    <t>Grand Voile</t>
  </si>
  <si>
    <t>Ecoute GV</t>
  </si>
  <si>
    <t>Solent</t>
  </si>
  <si>
    <t>Cuningham</t>
  </si>
  <si>
    <t>Ecoutes Solent</t>
  </si>
  <si>
    <t>Barber Solent</t>
  </si>
  <si>
    <t>Rentreur Solent</t>
  </si>
  <si>
    <t>Spi</t>
  </si>
  <si>
    <t>Tangon</t>
  </si>
  <si>
    <t>Sous-barbe primaire</t>
  </si>
  <si>
    <t>Sous-barbe palan</t>
  </si>
  <si>
    <t>Sous-barbe cascade</t>
  </si>
  <si>
    <t>Bas-étai</t>
  </si>
  <si>
    <t>Bras de spi</t>
  </si>
  <si>
    <t>Amure de spi</t>
  </si>
  <si>
    <t>Barber de spi</t>
  </si>
  <si>
    <t>Sortie bout dehors</t>
  </si>
  <si>
    <t>Primaire bastaque</t>
  </si>
  <si>
    <t>Palan fin bastaque</t>
  </si>
  <si>
    <t>Amarre longue</t>
  </si>
  <si>
    <t>Amarre courte</t>
  </si>
  <si>
    <t>Ris de solent</t>
  </si>
  <si>
    <t>TOTAL</t>
  </si>
  <si>
    <t>Moteur élec TORQEEDO 1103CS</t>
  </si>
  <si>
    <t>Compas Fluxgate</t>
  </si>
  <si>
    <t>24m2</t>
  </si>
  <si>
    <t>3 ris</t>
  </si>
  <si>
    <t>Numéros de voile</t>
  </si>
  <si>
    <t>Logo de classe</t>
  </si>
  <si>
    <t>5 lattes full</t>
  </si>
  <si>
    <t>18m2</t>
  </si>
  <si>
    <t>Ris zippé</t>
  </si>
  <si>
    <t>3 lattes</t>
  </si>
  <si>
    <t>Manilles textiles</t>
  </si>
  <si>
    <t>Sac anti UV</t>
  </si>
  <si>
    <t>Câble anti-torsion</t>
  </si>
  <si>
    <t>Velcro anti-déroulement</t>
  </si>
  <si>
    <t>Capelage</t>
  </si>
  <si>
    <t>VHF ASN (avec GPS intégré)</t>
  </si>
  <si>
    <t>Chaîne (8m, diam 6) avec manille</t>
  </si>
  <si>
    <t>BATEAU STANDARD</t>
  </si>
  <si>
    <t>Chargeur de quai</t>
  </si>
  <si>
    <t>Feu de navigation - tête de mât (câble avia) + secours</t>
  </si>
  <si>
    <t>2 Batteries AGM 100A Victron - 26kg &amp; connectiques</t>
  </si>
  <si>
    <t>Afficheur multigraphic</t>
  </si>
  <si>
    <t>Convertisseur de tension 12/13,6V</t>
  </si>
  <si>
    <t>Capteur anémo/girouette &amp; câble avia</t>
  </si>
  <si>
    <t>OU 2 Batteries AGM 125A Super Cycle - 35kg &amp; connectiques (prix du surcoût)</t>
  </si>
  <si>
    <t>Compas 9X (prix du surcoût)</t>
  </si>
  <si>
    <t>Bailles &amp; Rangements</t>
  </si>
  <si>
    <t>Pack RANGER</t>
  </si>
  <si>
    <t>Pack MATOSSER</t>
  </si>
  <si>
    <t>Pack PROTEGER</t>
  </si>
  <si>
    <t>1 Baille intérieure (transparente)</t>
  </si>
  <si>
    <t>2 Sacs à matosser</t>
  </si>
  <si>
    <t>1 Sac à ancre</t>
  </si>
  <si>
    <t>4 Pare-battages</t>
  </si>
  <si>
    <t>Voiles</t>
  </si>
  <si>
    <t>Près</t>
  </si>
  <si>
    <t>Travers</t>
  </si>
  <si>
    <t>Portant</t>
  </si>
  <si>
    <r>
      <t xml:space="preserve">Grand Voile à corne </t>
    </r>
    <r>
      <rPr>
        <sz val="14"/>
        <color theme="0"/>
        <rFont val="Agency FB"/>
        <family val="2"/>
      </rPr>
      <t>(en polykote contender)</t>
    </r>
  </si>
  <si>
    <r>
      <t xml:space="preserve">Spi Max </t>
    </r>
    <r>
      <rPr>
        <sz val="14"/>
        <color theme="0"/>
        <rFont val="Agency FB"/>
        <family val="2"/>
      </rPr>
      <t>(0,75 oz)</t>
    </r>
  </si>
  <si>
    <r>
      <t xml:space="preserve">Spi Medium </t>
    </r>
    <r>
      <rPr>
        <sz val="14"/>
        <color theme="0"/>
        <rFont val="Agency FB"/>
        <family val="2"/>
      </rPr>
      <t>(0,90 oz)</t>
    </r>
  </si>
  <si>
    <t>Matelotage</t>
  </si>
  <si>
    <t>Longueur en m</t>
  </si>
  <si>
    <r>
      <t xml:space="preserve">Electricité </t>
    </r>
    <r>
      <rPr>
        <i/>
        <sz val="18"/>
        <color theme="0"/>
        <rFont val="Agency FB"/>
        <family val="2"/>
      </rPr>
      <t>(tous les prix incluent la pose des systèmes)</t>
    </r>
  </si>
  <si>
    <t>A cocher</t>
  </si>
  <si>
    <t>Prix HT</t>
  </si>
  <si>
    <t>Prix TTC</t>
  </si>
  <si>
    <r>
      <t xml:space="preserve">VOILES </t>
    </r>
    <r>
      <rPr>
        <i/>
        <sz val="12"/>
        <color theme="0"/>
        <rFont val="Agency FB"/>
        <family val="2"/>
      </rPr>
      <t>TECHNIQUE VOILE</t>
    </r>
  </si>
  <si>
    <t>Antenne VHF de tête de mât</t>
  </si>
  <si>
    <t>PACK NKE</t>
  </si>
  <si>
    <t xml:space="preserve">DEVIS N° </t>
  </si>
  <si>
    <t>Devis valable 1 mois à compter de la date d'édition</t>
  </si>
  <si>
    <t>Préparation de coque</t>
  </si>
  <si>
    <t>Tourmentin</t>
  </si>
  <si>
    <t>Pose des numéros (couleur et police au choix)</t>
  </si>
  <si>
    <t>Coque de couleur (stickage uni)</t>
  </si>
  <si>
    <t>Modèle</t>
  </si>
  <si>
    <t>ICOM MA-510TR</t>
  </si>
  <si>
    <t>FURUNO GP39</t>
  </si>
  <si>
    <t>RAYMARINE T1</t>
  </si>
  <si>
    <t>Verin de pilote (installé, avec support et contreplaques)</t>
  </si>
  <si>
    <t>VICTRON BMV-700</t>
  </si>
  <si>
    <t>Moniteur de batterie</t>
  </si>
  <si>
    <t>TINY TRI</t>
  </si>
  <si>
    <t>VICTRON Blue Smart IP22</t>
  </si>
  <si>
    <t>FUSION</t>
  </si>
  <si>
    <t>Système audio (bluetooth/USB/jack)</t>
  </si>
  <si>
    <t>WATTANDSEA 300W</t>
  </si>
  <si>
    <t>Hydrogénérateur (avec régulateur)</t>
  </si>
  <si>
    <t>VICTRON</t>
  </si>
  <si>
    <t>2 Batteries Lithium 100A - 14kg &amp; connectiques &amp; battery protect</t>
  </si>
  <si>
    <t>EFOY</t>
  </si>
  <si>
    <t>Pile à combustible + installation</t>
  </si>
  <si>
    <t>Afficheur Multigraphic supplémentaire</t>
  </si>
  <si>
    <t>Pack matelotage LANCELIN</t>
  </si>
  <si>
    <t>Moteur YAMAHA AL 2,5CV</t>
  </si>
  <si>
    <t>Stick de barre telescopique WICHARD</t>
  </si>
  <si>
    <t>Bailles &amp; rangements OUTILS OCEANS</t>
  </si>
  <si>
    <t>Kit d'ascension au mat PETZL</t>
  </si>
  <si>
    <t>Emmag de gennaker PROFURL NEX0.9 (avec option Assist)</t>
  </si>
  <si>
    <t>Ber à roulettes MECANOREM &amp; installation des conformateurs</t>
  </si>
  <si>
    <t>Remorque de route MECANOREM avec ber boulonné &amp; installation des conformateurs</t>
  </si>
  <si>
    <t>PLASTIMO SX-350</t>
  </si>
  <si>
    <t>JOHNSON</t>
  </si>
  <si>
    <t>WICHARD</t>
  </si>
  <si>
    <t>SOLAS</t>
  </si>
  <si>
    <t>OCEAN SIGNAL</t>
  </si>
  <si>
    <t xml:space="preserve">PLASTIMO  </t>
  </si>
  <si>
    <t>PLASTIMO</t>
  </si>
  <si>
    <t>TOPOMARINE MINI</t>
  </si>
  <si>
    <t>Bande de ris zippé</t>
  </si>
  <si>
    <t xml:space="preserve">Double tresse polyester 24fx, âme Dyneema® SK78 12fx pré-étiré ensimée </t>
  </si>
  <si>
    <t>Polyester 24fx, âme polyester tressée 12/16fx</t>
  </si>
  <si>
    <t xml:space="preserve">Double tresse polyester 24fx, âme Dyneema® SK78 12 ou 16fx </t>
  </si>
  <si>
    <t>Dyneema® SK99 12fx, pré-étiré et ensimé</t>
  </si>
  <si>
    <t>Dyneema® SK78 16fx, tressage long, ensimé</t>
  </si>
  <si>
    <t>Palan basse-bastaque</t>
  </si>
  <si>
    <t>Tresse creuse polyester 16fx</t>
  </si>
  <si>
    <t>Dyneema® SK78 16fx, tressage serré, ensimé</t>
  </si>
  <si>
    <t xml:space="preserve">Tresse simple 16fx polyester continu, âme polyester </t>
  </si>
  <si>
    <t>Altitude Solent</t>
  </si>
  <si>
    <t>Tresse 12fx Dyneema® SK78 &amp; polypropylène, âme Dyneema® SK78/polypropylène</t>
  </si>
  <si>
    <t>Loch roue à aubes (x2)</t>
  </si>
  <si>
    <t>Module dual loch</t>
  </si>
  <si>
    <t>Sondeur et passe-coque</t>
  </si>
  <si>
    <t>Caculateur Gyropilot 3</t>
  </si>
  <si>
    <t>Option MANIVELLES</t>
  </si>
  <si>
    <t>2 Bailles à bouts (petite - descente)</t>
  </si>
  <si>
    <t>2 bailles à manivelles</t>
  </si>
  <si>
    <t>2 Bailles à bouts (medium - cockpit)</t>
  </si>
  <si>
    <t xml:space="preserve"> </t>
  </si>
  <si>
    <t>Option radeau de survie STANDARD - TRANSOCEAN - 30kg</t>
  </si>
  <si>
    <t>Option radeau de survie LIGHT -WAYPOINT - 18kg</t>
  </si>
  <si>
    <t>Matériel de grutage (anneau et élingues normées CE)</t>
  </si>
  <si>
    <t xml:space="preserve"> v</t>
  </si>
  <si>
    <r>
      <t xml:space="preserve">Solent arisable </t>
    </r>
    <r>
      <rPr>
        <sz val="14"/>
        <color theme="0"/>
        <rFont val="Agency FB"/>
        <family val="2"/>
      </rPr>
      <t>(en contender)</t>
    </r>
  </si>
  <si>
    <r>
      <t xml:space="preserve">Code O / Gennaker </t>
    </r>
    <r>
      <rPr>
        <sz val="14"/>
        <color theme="0"/>
        <rFont val="Agency FB"/>
        <family val="2"/>
      </rPr>
      <t>(film polyester)</t>
    </r>
  </si>
  <si>
    <t>3 Toiles à matosser Bâbord</t>
  </si>
  <si>
    <t>3 Toiles à matosser Tribord</t>
  </si>
  <si>
    <t>Appendices de couleur (Nautix A9TSpeed)</t>
  </si>
  <si>
    <t>Préparation anti-fouling au pistolet (Nautix A4TSpeed)</t>
  </si>
  <si>
    <t>ICOM IC-M330GE</t>
  </si>
  <si>
    <t>Transpondeur AIS</t>
  </si>
  <si>
    <t>Transpondeur AIS avec écran dédié (prix du surcoût)</t>
  </si>
  <si>
    <t>NKE Watcheye</t>
  </si>
  <si>
    <t>Splitter d'antenne</t>
  </si>
  <si>
    <t>Sur demande</t>
  </si>
  <si>
    <t>Sécurité</t>
  </si>
  <si>
    <r>
      <t xml:space="preserve">Electronique </t>
    </r>
    <r>
      <rPr>
        <i/>
        <sz val="18"/>
        <color theme="0"/>
        <rFont val="Agency FB"/>
        <family val="2"/>
      </rPr>
      <t>(tous les prix incluent la pose des systèmes)</t>
    </r>
  </si>
  <si>
    <t>Taud de GV</t>
  </si>
  <si>
    <t>Compas de route &amp; relèvement</t>
  </si>
  <si>
    <t>BLOC MARINE 2023</t>
  </si>
  <si>
    <t>Carte SHOM 6990L - De la pointe de Penmarc'h à la Gironde</t>
  </si>
  <si>
    <t>Carte SHOM 7031L - De l'île de Penfret au plateau des Birvideaux</t>
  </si>
  <si>
    <t>Carte SHOM 7032L - De l'île de Groix à belle-Île</t>
  </si>
  <si>
    <t>Carte SHOM 7033L - De Quiberon au Croisic</t>
  </si>
  <si>
    <t>Carte SHOM 7067L - De la Chaussée de Sein à Belle-Île</t>
  </si>
  <si>
    <t>Carte SHOM 7068L - De la presqu'île de Quiberon aux Sables-d'Olonne</t>
  </si>
  <si>
    <t>Carte SHOM 7076L - De Saint-Nazaire à Saint-Malo</t>
  </si>
  <si>
    <t>Carte SHOM 7139L - De la Pointe du Talut à la Pointe de Gâvres - Île de Groix</t>
  </si>
  <si>
    <t>Carte SHOM 7146L - De la Pointe de Penmarc'h à Trévignon</t>
  </si>
  <si>
    <t>Carte SHOM 7147L - De la Chaussée de Sein à la Pointe de Penmarc'h</t>
  </si>
  <si>
    <t>Carte SHOM 7394L - De la Pointe de Saint-Gildas au Goulet de Fromentine</t>
  </si>
  <si>
    <t>Carte SHOM 7395L - Du Croisic à Noirmoutier</t>
  </si>
  <si>
    <t>Carte SHOM 7402L - De Saint-Jean-de-Monts aux Sables-d'Olonne</t>
  </si>
  <si>
    <t>Carte SHOM 7403L - Des Sables d'Olonne à l'Île de Ré</t>
  </si>
  <si>
    <t>Carte SHOM 7404L - De la Pointe du Grouin du Cou à la Pointe de Chassiron</t>
  </si>
  <si>
    <t>Jumelles</t>
  </si>
  <si>
    <t>Manille de fixation</t>
  </si>
  <si>
    <t>FORTRESS</t>
  </si>
  <si>
    <t>Mouillage (1,9kg alu)</t>
  </si>
  <si>
    <t>Mousquetons de largage sous charge</t>
  </si>
  <si>
    <t>Couteau de pont</t>
  </si>
  <si>
    <t>Pompe de cale intérieure</t>
  </si>
  <si>
    <t>Pompe de cale extérieure</t>
  </si>
  <si>
    <t>SILZIG</t>
  </si>
  <si>
    <t>Collier de récupération</t>
  </si>
  <si>
    <t>SHOM</t>
  </si>
  <si>
    <t>QBM</t>
  </si>
  <si>
    <t>BLOC MARINE</t>
  </si>
  <si>
    <t>3e écoute</t>
  </si>
  <si>
    <t>Double tresse polyester 24fx, âme Dyneema SK78 12fx pré-étiré ensimée</t>
  </si>
  <si>
    <t>Mousqueton de largage sous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</si>
</sst>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_-* #,##0\ &quot;€&quot;_-;\-* #,##0\ &quot;€&quot;_-;_-* &quot;-&quot;??\ &quot;€&quot;_-;_-@_-"/>
    <numFmt numFmtId="167" formatCode="#,##0\ &quot;€&quot;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i/>
      <sz val="24"/>
      <color theme="0"/>
      <name val="Agency FB"/>
      <family val="2"/>
    </font>
    <font>
      <sz val="11"/>
      <color rgb="FF203864"/>
      <name val="Calibri"/>
      <family val="2"/>
      <scheme val="minor"/>
    </font>
    <font>
      <sz val="16"/>
      <color theme="0"/>
      <name val="Agency FB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386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color rgb="FF5A5A5A"/>
      <name val="Agency FB"/>
      <family val="2"/>
    </font>
    <font>
      <sz val="22"/>
      <color theme="1"/>
      <name val="Calibri"/>
      <family val="2"/>
      <scheme val="minor"/>
    </font>
    <font>
      <sz val="14"/>
      <color theme="0"/>
      <name val="Agency FB"/>
      <family val="2"/>
    </font>
    <font>
      <i/>
      <sz val="12"/>
      <color theme="0"/>
      <name val="Agency FB"/>
      <family val="2"/>
    </font>
    <font>
      <sz val="12"/>
      <name val="Agency FB"/>
      <family val="2"/>
    </font>
    <font>
      <sz val="12"/>
      <color theme="0"/>
      <name val="Agency FB"/>
      <family val="2"/>
    </font>
    <font>
      <sz val="12"/>
      <color rgb="FF203864"/>
      <name val="Agency FB"/>
      <family val="2"/>
    </font>
    <font>
      <sz val="16"/>
      <color rgb="FF203864"/>
      <name val="Agency FB"/>
      <family val="2"/>
    </font>
    <font>
      <sz val="10"/>
      <color rgb="FF203864"/>
      <name val="Calibri"/>
      <family val="2"/>
      <scheme val="minor"/>
    </font>
    <font>
      <sz val="14"/>
      <color rgb="FF203864"/>
      <name val="Agency FB"/>
      <family val="2"/>
    </font>
    <font>
      <i/>
      <sz val="18"/>
      <color theme="0"/>
      <name val="Agency FB"/>
      <family val="2"/>
    </font>
    <font>
      <sz val="9"/>
      <color rgb="FF203864"/>
      <name val="Calibri"/>
      <family val="2"/>
      <scheme val="minor"/>
    </font>
    <font>
      <i/>
      <sz val="16"/>
      <color theme="0"/>
      <name val="Agency FB"/>
      <family val="2"/>
    </font>
    <font>
      <i/>
      <sz val="16"/>
      <color theme="1"/>
      <name val="Agency FB"/>
      <family val="2"/>
    </font>
    <font>
      <sz val="10"/>
      <color theme="0"/>
      <name val="Agency FB"/>
      <family val="2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Agency FB"/>
      <family val="2"/>
    </font>
    <font>
      <i/>
      <sz val="22"/>
      <color theme="1"/>
      <name val="Agency FB"/>
      <family val="2"/>
    </font>
    <font>
      <i/>
      <sz val="23"/>
      <color theme="1"/>
      <name val="Agency FB"/>
      <family val="2"/>
    </font>
    <font>
      <i/>
      <sz val="23"/>
      <color theme="0"/>
      <name val="Agency FB"/>
      <family val="2"/>
    </font>
    <font>
      <sz val="23"/>
      <color theme="0"/>
      <name val="Agency FB"/>
      <family val="2"/>
    </font>
    <font>
      <i/>
      <sz val="2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Agency FB"/>
      <family val="2"/>
    </font>
    <font>
      <sz val="9"/>
      <color theme="1"/>
      <name val="Calibri"/>
      <family val="2"/>
      <scheme val="minor"/>
    </font>
    <font>
      <sz val="13"/>
      <color theme="0"/>
      <name val="Agency FB"/>
      <family val="2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203864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rgb="FF5A5A5A"/>
      </left>
      <right/>
      <top style="medium">
        <color rgb="FF5A5A5A"/>
      </top>
      <bottom/>
      <diagonal/>
    </border>
    <border>
      <left/>
      <right/>
      <top style="medium">
        <color rgb="FF5A5A5A"/>
      </top>
      <bottom/>
      <diagonal/>
    </border>
    <border>
      <left/>
      <right style="medium">
        <color rgb="FF5A5A5A"/>
      </right>
      <top style="medium">
        <color rgb="FF5A5A5A"/>
      </top>
      <bottom/>
      <diagonal/>
    </border>
    <border>
      <left style="medium">
        <color rgb="FF5A5A5A"/>
      </left>
      <right/>
      <top/>
      <bottom/>
      <diagonal/>
    </border>
    <border>
      <left/>
      <right style="medium">
        <color rgb="FF5A5A5A"/>
      </right>
      <top/>
      <bottom/>
      <diagonal/>
    </border>
    <border>
      <left style="medium">
        <color rgb="FF5A5A5A"/>
      </left>
      <right/>
      <top/>
      <bottom style="medium">
        <color rgb="FF5A5A5A"/>
      </bottom>
      <diagonal/>
    </border>
    <border>
      <left/>
      <right/>
      <top/>
      <bottom style="medium">
        <color rgb="FF5A5A5A"/>
      </bottom>
      <diagonal/>
    </border>
    <border>
      <left/>
      <right style="medium">
        <color rgb="FF5A5A5A"/>
      </right>
      <top/>
      <bottom style="medium">
        <color rgb="FF5A5A5A"/>
      </bottom>
      <diagonal/>
    </border>
    <border>
      <left style="medium">
        <color rgb="FF5A5A5A"/>
      </left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rgb="FF5A5A5A"/>
      </left>
      <right style="medium">
        <color rgb="FF5A5A5A"/>
      </right>
      <top style="medium">
        <color rgb="FF5A5A5A"/>
      </top>
      <bottom/>
      <diagonal/>
    </border>
    <border>
      <left style="medium">
        <color rgb="FF5A5A5A"/>
      </left>
      <right/>
      <top style="dashed">
        <color indexed="64"/>
      </top>
      <bottom/>
      <diagonal/>
    </border>
    <border>
      <left/>
      <right style="medium">
        <color rgb="FF5A5A5A"/>
      </right>
      <top style="dashed">
        <color indexed="64"/>
      </top>
      <bottom/>
      <diagonal/>
    </border>
    <border>
      <left/>
      <right/>
      <top style="dashed">
        <color rgb="FF5A5A5A"/>
      </top>
      <bottom/>
      <diagonal/>
    </border>
    <border>
      <left/>
      <right style="medium">
        <color rgb="FF5A5A5A"/>
      </right>
      <top style="dashed">
        <color rgb="FF5A5A5A"/>
      </top>
      <bottom/>
      <diagonal/>
    </border>
    <border>
      <left/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 style="medium">
        <color rgb="FF5A5A5A"/>
      </left>
      <right/>
      <top/>
      <bottom style="dashed">
        <color indexed="64"/>
      </bottom>
      <diagonal/>
    </border>
    <border>
      <left/>
      <right style="medium">
        <color rgb="FF5A5A5A"/>
      </right>
      <top/>
      <bottom style="dashed">
        <color indexed="64"/>
      </bottom>
      <diagonal/>
    </border>
    <border>
      <left style="medium">
        <color rgb="FF5A5A5A"/>
      </left>
      <right/>
      <top/>
      <bottom style="dashed">
        <color rgb="FF5A5A5A"/>
      </bottom>
      <diagonal/>
    </border>
    <border>
      <left/>
      <right/>
      <top/>
      <bottom style="dashed">
        <color rgb="FF5A5A5A"/>
      </bottom>
      <diagonal/>
    </border>
    <border>
      <left/>
      <right style="medium">
        <color rgb="FF5A5A5A"/>
      </right>
      <top/>
      <bottom style="dashed">
        <color rgb="FF5A5A5A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rgb="FF5A5A5A"/>
      </left>
      <right/>
      <top style="dashed">
        <color rgb="FF5A5A5A"/>
      </top>
      <bottom style="medium">
        <color rgb="FF5A5A5A"/>
      </bottom>
      <diagonal/>
    </border>
    <border>
      <left/>
      <right/>
      <top style="dashed">
        <color rgb="FF5A5A5A"/>
      </top>
      <bottom style="medium">
        <color rgb="FF5A5A5A"/>
      </bottom>
      <diagonal/>
    </border>
    <border>
      <left/>
      <right style="medium">
        <color rgb="FF5A5A5A"/>
      </right>
      <top style="dashed">
        <color rgb="FF5A5A5A"/>
      </top>
      <bottom style="medium">
        <color rgb="FF5A5A5A"/>
      </bottom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Alignment="1">
      <alignment horizontal="center" vertical="center"/>
    </xf>
    <xf numFmtId="2" fontId="0" fillId="0" borderId="0" xfId="0" applyNumberFormat="1"/>
    <xf numFmtId="44" fontId="0" fillId="0" borderId="0" xfId="1" applyFont="1"/>
    <xf numFmtId="44" fontId="0" fillId="0" borderId="0" xfId="1" applyFont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0" xfId="1" applyNumberFormat="1" applyFont="1" applyBorder="1" applyAlignment="1"/>
    <xf numFmtId="0" fontId="2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44" fontId="0" fillId="0" borderId="0" xfId="1" applyFont="1" applyBorder="1" applyAlignment="1" applyProtection="1"/>
    <xf numFmtId="0" fontId="8" fillId="3" borderId="0" xfId="0" applyFont="1" applyFill="1"/>
    <xf numFmtId="0" fontId="9" fillId="0" borderId="0" xfId="0" applyFont="1"/>
    <xf numFmtId="0" fontId="8" fillId="0" borderId="0" xfId="0" applyFont="1"/>
    <xf numFmtId="49" fontId="8" fillId="0" borderId="0" xfId="0" applyNumberFormat="1" applyFont="1"/>
    <xf numFmtId="0" fontId="9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0" fillId="4" borderId="5" xfId="0" applyFont="1" applyFill="1" applyBorder="1"/>
    <xf numFmtId="0" fontId="10" fillId="4" borderId="6" xfId="0" applyFont="1" applyFill="1" applyBorder="1"/>
    <xf numFmtId="44" fontId="10" fillId="4" borderId="7" xfId="1" applyFont="1" applyFill="1" applyBorder="1"/>
    <xf numFmtId="44" fontId="11" fillId="0" borderId="0" xfId="1" applyFont="1"/>
    <xf numFmtId="0" fontId="12" fillId="0" borderId="0" xfId="0" applyFont="1"/>
    <xf numFmtId="0" fontId="12" fillId="0" borderId="8" xfId="0" applyFont="1" applyBorder="1"/>
    <xf numFmtId="0" fontId="13" fillId="0" borderId="0" xfId="0" applyFont="1"/>
    <xf numFmtId="44" fontId="12" fillId="0" borderId="9" xfId="1" applyFont="1" applyBorder="1"/>
    <xf numFmtId="0" fontId="12" fillId="0" borderId="10" xfId="0" applyFont="1" applyBorder="1"/>
    <xf numFmtId="0" fontId="13" fillId="0" borderId="11" xfId="0" applyFont="1" applyBorder="1"/>
    <xf numFmtId="0" fontId="12" fillId="0" borderId="11" xfId="0" applyFont="1" applyBorder="1"/>
    <xf numFmtId="44" fontId="12" fillId="0" borderId="12" xfId="1" applyFont="1" applyBorder="1"/>
    <xf numFmtId="44" fontId="12" fillId="0" borderId="0" xfId="1" applyFont="1" applyBorder="1"/>
    <xf numFmtId="0" fontId="10" fillId="0" borderId="0" xfId="0" applyFont="1"/>
    <xf numFmtId="44" fontId="10" fillId="0" borderId="0" xfId="1" applyFont="1" applyFill="1" applyBorder="1"/>
    <xf numFmtId="44" fontId="12" fillId="0" borderId="0" xfId="1" applyFont="1" applyFill="1" applyBorder="1"/>
    <xf numFmtId="0" fontId="12" fillId="3" borderId="0" xfId="0" applyFont="1" applyFill="1"/>
    <xf numFmtId="0" fontId="13" fillId="3" borderId="0" xfId="0" applyFont="1" applyFill="1"/>
    <xf numFmtId="44" fontId="12" fillId="3" borderId="0" xfId="1" applyFont="1" applyFill="1" applyBorder="1"/>
    <xf numFmtId="0" fontId="10" fillId="3" borderId="0" xfId="0" applyFont="1" applyFill="1"/>
    <xf numFmtId="44" fontId="10" fillId="3" borderId="0" xfId="1" applyFont="1" applyFill="1" applyBorder="1"/>
    <xf numFmtId="0" fontId="14" fillId="0" borderId="0" xfId="0" applyFont="1"/>
    <xf numFmtId="0" fontId="15" fillId="0" borderId="0" xfId="0" applyFont="1"/>
    <xf numFmtId="0" fontId="17" fillId="3" borderId="0" xfId="0" applyFont="1" applyFill="1"/>
    <xf numFmtId="0" fontId="20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24" fillId="0" borderId="0" xfId="0" applyFont="1"/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5" borderId="0" xfId="0" applyFont="1" applyFill="1"/>
    <xf numFmtId="0" fontId="24" fillId="5" borderId="14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5" borderId="2" xfId="0" applyFont="1" applyFill="1" applyBorder="1" applyAlignment="1">
      <alignment vertical="center"/>
    </xf>
    <xf numFmtId="0" fontId="24" fillId="5" borderId="16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/>
    </xf>
    <xf numFmtId="0" fontId="24" fillId="5" borderId="2" xfId="0" applyFont="1" applyFill="1" applyBorder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4" fillId="5" borderId="2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9" fillId="0" borderId="2" xfId="0" applyFont="1" applyBorder="1"/>
    <xf numFmtId="0" fontId="24" fillId="5" borderId="15" xfId="0" applyFont="1" applyFill="1" applyBorder="1" applyAlignment="1">
      <alignment vertical="center" wrapText="1"/>
    </xf>
    <xf numFmtId="0" fontId="24" fillId="0" borderId="15" xfId="0" applyFont="1" applyBorder="1" applyAlignment="1">
      <alignment wrapText="1"/>
    </xf>
    <xf numFmtId="0" fontId="24" fillId="5" borderId="15" xfId="0" applyFont="1" applyFill="1" applyBorder="1" applyAlignment="1">
      <alignment wrapText="1"/>
    </xf>
    <xf numFmtId="0" fontId="24" fillId="0" borderId="15" xfId="0" applyFont="1" applyBorder="1" applyAlignment="1">
      <alignment vertical="center" wrapText="1"/>
    </xf>
    <xf numFmtId="0" fontId="24" fillId="5" borderId="17" xfId="0" applyFont="1" applyFill="1" applyBorder="1" applyAlignment="1">
      <alignment wrapText="1"/>
    </xf>
    <xf numFmtId="0" fontId="24" fillId="0" borderId="15" xfId="0" applyFont="1" applyBorder="1" applyAlignment="1">
      <alignment vertical="center"/>
    </xf>
    <xf numFmtId="0" fontId="24" fillId="5" borderId="15" xfId="0" applyFont="1" applyFill="1" applyBorder="1"/>
    <xf numFmtId="0" fontId="24" fillId="0" borderId="17" xfId="0" applyFont="1" applyBorder="1"/>
    <xf numFmtId="0" fontId="24" fillId="0" borderId="15" xfId="0" applyFont="1" applyBorder="1"/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24" fillId="5" borderId="15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4" fillId="5" borderId="17" xfId="0" applyFont="1" applyFill="1" applyBorder="1"/>
    <xf numFmtId="0" fontId="24" fillId="0" borderId="15" xfId="0" applyFont="1" applyBorder="1" applyAlignment="1">
      <alignment horizontal="left"/>
    </xf>
    <xf numFmtId="0" fontId="24" fillId="5" borderId="15" xfId="0" applyFont="1" applyFill="1" applyBorder="1" applyAlignment="1">
      <alignment horizontal="left"/>
    </xf>
    <xf numFmtId="0" fontId="24" fillId="5" borderId="17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4" fillId="0" borderId="11" xfId="0" applyFont="1" applyBorder="1"/>
    <xf numFmtId="0" fontId="2" fillId="0" borderId="11" xfId="0" applyFont="1" applyBorder="1"/>
    <xf numFmtId="0" fontId="8" fillId="3" borderId="0" xfId="0" applyFont="1" applyFill="1" applyAlignment="1">
      <alignment vertical="center"/>
    </xf>
    <xf numFmtId="44" fontId="2" fillId="0" borderId="0" xfId="1" applyFont="1" applyFill="1" applyBorder="1"/>
    <xf numFmtId="166" fontId="0" fillId="0" borderId="0" xfId="1" applyNumberFormat="1" applyFont="1"/>
    <xf numFmtId="166" fontId="8" fillId="3" borderId="0" xfId="1" applyNumberFormat="1" applyFont="1" applyFill="1" applyAlignment="1" applyProtection="1">
      <alignment vertical="center"/>
    </xf>
    <xf numFmtId="166" fontId="8" fillId="0" borderId="0" xfId="1" applyNumberFormat="1" applyFont="1" applyFill="1" applyProtection="1"/>
    <xf numFmtId="164" fontId="1" fillId="0" borderId="0" xfId="0" applyNumberFormat="1" applyFont="1"/>
    <xf numFmtId="166" fontId="10" fillId="4" borderId="5" xfId="1" applyNumberFormat="1" applyFont="1" applyFill="1" applyBorder="1" applyProtection="1"/>
    <xf numFmtId="164" fontId="0" fillId="0" borderId="0" xfId="0" applyNumberFormat="1"/>
    <xf numFmtId="166" fontId="9" fillId="0" borderId="9" xfId="1" applyNumberFormat="1" applyFont="1" applyBorder="1" applyProtection="1"/>
    <xf numFmtId="164" fontId="2" fillId="0" borderId="0" xfId="0" applyNumberFormat="1" applyFont="1"/>
    <xf numFmtId="0" fontId="24" fillId="0" borderId="3" xfId="0" applyFont="1" applyBorder="1"/>
    <xf numFmtId="166" fontId="24" fillId="0" borderId="20" xfId="1" applyNumberFormat="1" applyFont="1" applyBorder="1" applyProtection="1"/>
    <xf numFmtId="166" fontId="24" fillId="0" borderId="12" xfId="1" applyNumberFormat="1" applyFont="1" applyBorder="1" applyProtection="1"/>
    <xf numFmtId="166" fontId="0" fillId="0" borderId="0" xfId="1" applyNumberFormat="1" applyFont="1" applyBorder="1" applyProtection="1"/>
    <xf numFmtId="0" fontId="24" fillId="0" borderId="21" xfId="0" applyFont="1" applyBorder="1"/>
    <xf numFmtId="166" fontId="24" fillId="0" borderId="22" xfId="1" applyNumberFormat="1" applyFont="1" applyBorder="1" applyProtection="1"/>
    <xf numFmtId="166" fontId="24" fillId="0" borderId="9" xfId="1" applyNumberFormat="1" applyFont="1" applyBorder="1" applyProtection="1"/>
    <xf numFmtId="0" fontId="2" fillId="0" borderId="0" xfId="0" applyFont="1" applyAlignment="1">
      <alignment horizontal="center" vertical="center" textRotation="90"/>
    </xf>
    <xf numFmtId="166" fontId="2" fillId="0" borderId="0" xfId="1" applyNumberFormat="1" applyFont="1" applyFill="1" applyBorder="1" applyProtection="1"/>
    <xf numFmtId="166" fontId="10" fillId="4" borderId="18" xfId="1" applyNumberFormat="1" applyFont="1" applyFill="1" applyBorder="1" applyProtection="1"/>
    <xf numFmtId="166" fontId="9" fillId="0" borderId="25" xfId="1" applyNumberFormat="1" applyFont="1" applyBorder="1" applyProtection="1"/>
    <xf numFmtId="166" fontId="0" fillId="0" borderId="0" xfId="1" applyNumberFormat="1" applyFont="1" applyProtection="1"/>
    <xf numFmtId="166" fontId="8" fillId="3" borderId="0" xfId="1" applyNumberFormat="1" applyFont="1" applyFill="1" applyProtection="1"/>
    <xf numFmtId="0" fontId="0" fillId="6" borderId="13" xfId="0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44" fontId="0" fillId="0" borderId="0" xfId="1" applyFont="1" applyFill="1"/>
    <xf numFmtId="0" fontId="0" fillId="0" borderId="0" xfId="0" applyAlignment="1" applyProtection="1">
      <alignment horizontal="center" vertical="center"/>
      <protection locked="0"/>
    </xf>
    <xf numFmtId="0" fontId="2" fillId="0" borderId="8" xfId="0" applyFont="1" applyBorder="1"/>
    <xf numFmtId="44" fontId="2" fillId="0" borderId="9" xfId="1" applyFont="1" applyBorder="1"/>
    <xf numFmtId="0" fontId="2" fillId="0" borderId="10" xfId="0" applyFont="1" applyBorder="1"/>
    <xf numFmtId="44" fontId="2" fillId="0" borderId="12" xfId="1" applyFont="1" applyBorder="1"/>
    <xf numFmtId="0" fontId="30" fillId="0" borderId="0" xfId="0" applyFont="1"/>
    <xf numFmtId="44" fontId="30" fillId="0" borderId="0" xfId="1" applyFont="1" applyFill="1" applyBorder="1"/>
    <xf numFmtId="0" fontId="21" fillId="3" borderId="0" xfId="0" applyFont="1" applyFill="1" applyAlignment="1">
      <alignment horizontal="center" vertical="center" textRotation="45"/>
    </xf>
    <xf numFmtId="0" fontId="8" fillId="0" borderId="0" xfId="0" applyFont="1" applyAlignment="1">
      <alignment horizontal="center" vertic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24" fillId="5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9" fillId="0" borderId="9" xfId="0" applyFont="1" applyBorder="1" applyAlignment="1">
      <alignment horizontal="left"/>
    </xf>
    <xf numFmtId="166" fontId="9" fillId="0" borderId="28" xfId="1" applyNumberFormat="1" applyFont="1" applyBorder="1" applyProtection="1"/>
    <xf numFmtId="166" fontId="24" fillId="0" borderId="9" xfId="1" applyNumberFormat="1" applyFont="1" applyBorder="1" applyAlignment="1" applyProtection="1"/>
    <xf numFmtId="0" fontId="5" fillId="0" borderId="0" xfId="0" applyFont="1"/>
    <xf numFmtId="166" fontId="24" fillId="0" borderId="12" xfId="1" applyNumberFormat="1" applyFont="1" applyBorder="1" applyAlignment="1" applyProtection="1"/>
    <xf numFmtId="166" fontId="3" fillId="0" borderId="15" xfId="1" applyNumberFormat="1" applyFont="1" applyBorder="1" applyAlignment="1">
      <alignment horizontal="center" vertical="center"/>
    </xf>
    <xf numFmtId="166" fontId="10" fillId="3" borderId="15" xfId="1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/>
    </xf>
    <xf numFmtId="0" fontId="31" fillId="3" borderId="0" xfId="0" applyFont="1" applyFill="1" applyAlignment="1">
      <alignment vertical="center"/>
    </xf>
    <xf numFmtId="166" fontId="0" fillId="0" borderId="15" xfId="1" applyNumberFormat="1" applyFont="1" applyBorder="1" applyAlignment="1">
      <alignment horizontal="center" vertical="center"/>
    </xf>
    <xf numFmtId="166" fontId="28" fillId="3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6" fillId="0" borderId="15" xfId="1" applyNumberFormat="1" applyFont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166" fontId="37" fillId="3" borderId="15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vertical="center"/>
    </xf>
    <xf numFmtId="167" fontId="37" fillId="3" borderId="15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166" fontId="33" fillId="0" borderId="29" xfId="1" applyNumberFormat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6" fontId="8" fillId="3" borderId="0" xfId="1" applyNumberFormat="1" applyFont="1" applyFill="1" applyBorder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7" fillId="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8" fillId="3" borderId="0" xfId="0" applyFont="1" applyFill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4" fillId="0" borderId="17" xfId="0" applyFont="1" applyBorder="1" applyAlignment="1">
      <alignment wrapText="1"/>
    </xf>
    <xf numFmtId="44" fontId="18" fillId="3" borderId="0" xfId="1" applyFont="1" applyFill="1" applyAlignment="1">
      <alignment horizontal="center" vertical="center"/>
    </xf>
    <xf numFmtId="0" fontId="12" fillId="0" borderId="6" xfId="0" applyFont="1" applyBorder="1"/>
    <xf numFmtId="0" fontId="13" fillId="0" borderId="6" xfId="0" applyFont="1" applyBorder="1"/>
    <xf numFmtId="44" fontId="12" fillId="0" borderId="6" xfId="1" applyFont="1" applyBorder="1"/>
    <xf numFmtId="166" fontId="9" fillId="0" borderId="15" xfId="1" applyNumberFormat="1" applyFont="1" applyBorder="1" applyAlignment="1">
      <alignment horizontal="right" vertical="center"/>
    </xf>
    <xf numFmtId="0" fontId="24" fillId="0" borderId="31" xfId="0" applyFont="1" applyBorder="1"/>
    <xf numFmtId="0" fontId="24" fillId="0" borderId="31" xfId="0" applyFont="1" applyBorder="1" applyAlignment="1">
      <alignment horizontal="center"/>
    </xf>
    <xf numFmtId="166" fontId="24" fillId="0" borderId="32" xfId="1" applyNumberFormat="1" applyFont="1" applyBorder="1" applyAlignment="1" applyProtection="1"/>
    <xf numFmtId="0" fontId="27" fillId="2" borderId="30" xfId="0" applyFont="1" applyFill="1" applyBorder="1" applyAlignment="1">
      <alignment vertical="center"/>
    </xf>
    <xf numFmtId="166" fontId="24" fillId="0" borderId="12" xfId="1" applyNumberFormat="1" applyFont="1" applyBorder="1" applyAlignment="1" applyProtection="1">
      <alignment horizontal="right"/>
    </xf>
    <xf numFmtId="166" fontId="24" fillId="0" borderId="9" xfId="1" applyNumberFormat="1" applyFont="1" applyBorder="1" applyAlignment="1" applyProtection="1">
      <alignment horizontal="right"/>
    </xf>
    <xf numFmtId="44" fontId="8" fillId="3" borderId="0" xfId="1" applyFont="1" applyFill="1" applyAlignment="1">
      <alignment vertical="center"/>
    </xf>
    <xf numFmtId="0" fontId="42" fillId="4" borderId="5" xfId="0" applyFont="1" applyFill="1" applyBorder="1"/>
    <xf numFmtId="0" fontId="42" fillId="4" borderId="6" xfId="0" applyFont="1" applyFill="1" applyBorder="1"/>
    <xf numFmtId="44" fontId="42" fillId="4" borderId="7" xfId="1" applyFont="1" applyFill="1" applyBorder="1"/>
    <xf numFmtId="0" fontId="43" fillId="6" borderId="13" xfId="0" applyFont="1" applyFill="1" applyBorder="1" applyAlignment="1" applyProtection="1">
      <alignment horizontal="center" vertical="center"/>
      <protection locked="0"/>
    </xf>
    <xf numFmtId="44" fontId="18" fillId="3" borderId="0" xfId="1" applyFont="1" applyFill="1" applyAlignment="1">
      <alignment horizontal="left" vertical="center"/>
    </xf>
    <xf numFmtId="0" fontId="34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67" fontId="21" fillId="3" borderId="0" xfId="0" applyNumberFormat="1" applyFont="1" applyFill="1" applyAlignment="1">
      <alignment horizontal="left" vertical="center"/>
    </xf>
    <xf numFmtId="44" fontId="8" fillId="3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167" fontId="18" fillId="3" borderId="0" xfId="0" applyNumberFormat="1" applyFont="1" applyFill="1" applyAlignment="1">
      <alignment horizontal="left" vertical="center"/>
    </xf>
    <xf numFmtId="0" fontId="27" fillId="2" borderId="19" xfId="0" applyFont="1" applyFill="1" applyBorder="1" applyAlignment="1">
      <alignment horizontal="center" vertical="center" textRotation="40"/>
    </xf>
    <xf numFmtId="0" fontId="27" fillId="2" borderId="8" xfId="0" applyFont="1" applyFill="1" applyBorder="1" applyAlignment="1">
      <alignment horizontal="center" vertical="center" textRotation="40"/>
    </xf>
    <xf numFmtId="0" fontId="27" fillId="2" borderId="10" xfId="0" applyFont="1" applyFill="1" applyBorder="1" applyAlignment="1">
      <alignment horizontal="center" vertical="center" textRotation="40"/>
    </xf>
    <xf numFmtId="0" fontId="9" fillId="0" borderId="2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5A5A5A"/>
      <color rgb="FF20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37353</xdr:colOff>
      <xdr:row>0</xdr:row>
      <xdr:rowOff>58864</xdr:rowOff>
    </xdr:from>
    <xdr:to>
      <xdr:col>5</xdr:col>
      <xdr:colOff>139888</xdr:colOff>
      <xdr:row>8</xdr:row>
      <xdr:rowOff>179293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8EBFC67-0E65-4F3F-A5E1-652C9FB0A6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13" b="30849"/>
        <a:stretch/>
      </xdr:blipFill>
      <xdr:spPr>
        <a:xfrm>
          <a:off x="37353" y="1552982"/>
          <a:ext cx="6798236" cy="1786370"/>
        </a:xfrm>
        <a:prstGeom prst="rect">
          <a:avLst/>
        </a:prstGeom>
      </xdr:spPr>
    </xdr:pic>
    <xdr:clientData/>
  </xdr:twoCellAnchor>
  <xdr:twoCellAnchor>
    <xdr:from>
      <xdr:col>0</xdr:col>
      <xdr:colOff>29883</xdr:colOff>
      <xdr:row>0</xdr:row>
      <xdr:rowOff>0</xdr:rowOff>
    </xdr:from>
    <xdr:to>
      <xdr:col>6</xdr:col>
      <xdr:colOff>268942</xdr:colOff>
      <xdr:row>8</xdr:row>
      <xdr:rowOff>177195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B0EF245-F38A-4602-A612-23F2D8055D60}"/>
            </a:ext>
          </a:extLst>
        </xdr:cNvPr>
        <xdr:cNvSpPr/>
      </xdr:nvSpPr>
      <xdr:spPr>
        <a:xfrm>
          <a:off x="29883" y="946340"/>
          <a:ext cx="6914842" cy="2317507"/>
        </a:xfrm>
        <a:prstGeom prst="rect">
          <a:avLst/>
        </a:prstGeom>
        <a:solidFill>
          <a:schemeClr val="bg1">
            <a:alpha val="7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99391</xdr:colOff>
      <xdr:row>0</xdr:row>
      <xdr:rowOff>55218</xdr:rowOff>
    </xdr:from>
    <xdr:to>
      <xdr:col>6</xdr:col>
      <xdr:colOff>11043</xdr:colOff>
      <xdr:row>8</xdr:row>
      <xdr:rowOff>176696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8D3AD28-08F9-4E7B-B44F-847CBA1A700A}"/>
            </a:ext>
          </a:extLst>
        </xdr:cNvPr>
        <xdr:cNvSpPr txBox="1"/>
      </xdr:nvSpPr>
      <xdr:spPr>
        <a:xfrm>
          <a:off x="99391" y="55218"/>
          <a:ext cx="7445927" cy="1797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l"/>
          <a:r>
            <a:rPr lang="fr-FR" sz="1200">
              <a:solidFill>
                <a:srgbClr val="203864"/>
              </a:solidFill>
              <a:latin typeface="Agency FB" panose="020B0503020202020204" pitchFamily="34" charset="0"/>
            </a:rPr>
            <a:t>Date : </a:t>
          </a:r>
        </a:p>
        <a:p>
          <a:pPr algn="ctr"/>
          <a:r>
            <a:rPr lang="fr-FR" sz="1800">
              <a:solidFill>
                <a:srgbClr val="203864"/>
              </a:solidFill>
              <a:latin typeface="Agency FB" panose="020B0503020202020204" pitchFamily="34" charset="0"/>
            </a:rPr>
            <a:t>DEVIS N°</a:t>
          </a:r>
        </a:p>
        <a:p>
          <a:endParaRPr lang="fr-FR" sz="1100">
            <a:solidFill>
              <a:srgbClr val="203864"/>
            </a:solidFill>
            <a:latin typeface="Agency FB" panose="020B0503020202020204" pitchFamily="34" charset="0"/>
          </a:endParaRP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Nom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.........................................................................................................................................................................</a:t>
          </a: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Adresse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</a:t>
          </a: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Mail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 editAs="oneCell">
    <xdr:from>
      <xdr:col>5</xdr:col>
      <xdr:colOff>362857</xdr:colOff>
      <xdr:row>1</xdr:row>
      <xdr:rowOff>52968</xdr:rowOff>
    </xdr:from>
    <xdr:to>
      <xdr:col>6</xdr:col>
      <xdr:colOff>14062</xdr:colOff>
      <xdr:row>4</xdr:row>
      <xdr:rowOff>128297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66334C5-C30E-4935-B162-2F49FD9C2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786" y="1685825"/>
          <a:ext cx="689430" cy="61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EB19-39A8-437F-9DAF-83FE5DD9AC82}">
  <sheetPr>
    <tabColor rgb="FF5A5A5A"/>
    <pageSetUpPr fitToPage="1"/>
  </sheetPr>
  <dimension ref="B7:R53"/>
  <sheetViews>
    <sheetView showGridLines="0" tabSelected="1" zoomScaleNormal="100" workbookViewId="0">
      <selection activeCell="E40" sqref="E40"/>
    </sheetView>
  </sheetViews>
  <sheetFormatPr baseColWidth="10" defaultColWidth="10.85546875" defaultRowHeight="15" x14ac:dyDescent="0.25"/>
  <cols>
    <col min="1" max="1" width="1.5703125" customWidth="1"/>
    <col min="2" max="2" width="1.42578125" customWidth="1"/>
    <col min="3" max="3" width="3.85546875" customWidth="1"/>
    <col min="4" max="4" width="72.5703125" customWidth="1"/>
    <col min="5" max="5" width="16.28515625" style="11" bestFit="1" customWidth="1"/>
    <col min="6" max="6" width="15.5703125" style="150" bestFit="1" customWidth="1"/>
    <col min="7" max="7" width="4.5703125" customWidth="1"/>
    <col min="8" max="8" width="10.85546875" style="166"/>
  </cols>
  <sheetData>
    <row r="7" spans="2:8" ht="27" x14ac:dyDescent="0.35">
      <c r="B7" s="206" t="s">
        <v>173</v>
      </c>
      <c r="C7" s="206"/>
      <c r="D7" s="206"/>
      <c r="E7" s="206"/>
      <c r="F7" s="206"/>
    </row>
    <row r="10" spans="2:8" s="97" customFormat="1" ht="19.5" x14ac:dyDescent="0.25">
      <c r="E10" s="162" t="s">
        <v>168</v>
      </c>
      <c r="F10" s="163" t="s">
        <v>169</v>
      </c>
      <c r="H10" s="167"/>
    </row>
    <row r="11" spans="2:8" s="157" customFormat="1" ht="30" x14ac:dyDescent="0.25">
      <c r="B11" s="158" t="s">
        <v>140</v>
      </c>
      <c r="C11" s="158"/>
      <c r="D11" s="158"/>
      <c r="E11" s="159">
        <v>79300</v>
      </c>
      <c r="F11" s="159">
        <f>E11*1.2</f>
        <v>95160</v>
      </c>
      <c r="G11" s="160"/>
      <c r="H11" s="158"/>
    </row>
    <row r="12" spans="2:8" s="97" customFormat="1" x14ac:dyDescent="0.25">
      <c r="E12" s="152"/>
      <c r="F12" s="147"/>
      <c r="H12" s="167"/>
    </row>
    <row r="13" spans="2:8" s="125" customFormat="1" ht="19.5" x14ac:dyDescent="0.25">
      <c r="B13" s="124" t="s">
        <v>16</v>
      </c>
      <c r="C13" s="124"/>
      <c r="D13" s="124"/>
      <c r="E13" s="148">
        <f>Electrique!F25</f>
        <v>0</v>
      </c>
      <c r="F13" s="148">
        <f>E13*1.2</f>
        <v>0</v>
      </c>
      <c r="G13" s="151"/>
      <c r="H13" s="124"/>
    </row>
    <row r="14" spans="2:8" s="97" customFormat="1" x14ac:dyDescent="0.25">
      <c r="E14" s="152"/>
      <c r="F14" s="147"/>
      <c r="H14" s="167" t="s">
        <v>237</v>
      </c>
    </row>
    <row r="15" spans="2:8" s="125" customFormat="1" ht="19.5" x14ac:dyDescent="0.25">
      <c r="B15" s="124" t="s">
        <v>17</v>
      </c>
      <c r="C15" s="124"/>
      <c r="D15" s="124"/>
      <c r="E15" s="148">
        <f>Electronique!F30</f>
        <v>0</v>
      </c>
      <c r="F15" s="148">
        <f>E15*1.2</f>
        <v>0</v>
      </c>
      <c r="G15" s="151"/>
      <c r="H15" s="124"/>
    </row>
    <row r="16" spans="2:8" s="97" customFormat="1" x14ac:dyDescent="0.25">
      <c r="E16" s="152"/>
      <c r="F16" s="147"/>
      <c r="H16" s="167"/>
    </row>
    <row r="17" spans="2:8" s="125" customFormat="1" ht="19.5" x14ac:dyDescent="0.25">
      <c r="B17" s="124" t="s">
        <v>170</v>
      </c>
      <c r="C17" s="124"/>
      <c r="D17" s="124"/>
      <c r="E17" s="148">
        <f>Voiles!R23</f>
        <v>0</v>
      </c>
      <c r="F17" s="148">
        <f>E17*1.2</f>
        <v>0</v>
      </c>
      <c r="G17" s="151"/>
      <c r="H17" s="124"/>
    </row>
    <row r="18" spans="2:8" s="97" customFormat="1" ht="15.75" thickBot="1" x14ac:dyDescent="0.3">
      <c r="E18" s="152"/>
      <c r="F18" s="147"/>
      <c r="H18" s="167"/>
    </row>
    <row r="19" spans="2:8" s="125" customFormat="1" ht="20.25" thickBot="1" x14ac:dyDescent="0.3">
      <c r="B19" s="124" t="s">
        <v>28</v>
      </c>
      <c r="C19" s="124"/>
      <c r="D19" s="124"/>
      <c r="E19" s="148">
        <f>Sécurité!C1</f>
        <v>2890</v>
      </c>
      <c r="F19" s="148">
        <f>E19*1.2</f>
        <v>3468</v>
      </c>
      <c r="G19" s="136"/>
      <c r="H19" s="124"/>
    </row>
    <row r="20" spans="2:8" s="97" customFormat="1" ht="15.75" thickBot="1" x14ac:dyDescent="0.3">
      <c r="B20" s="154"/>
      <c r="C20" s="154" t="s">
        <v>234</v>
      </c>
      <c r="D20" s="154"/>
      <c r="E20" s="149">
        <v>1420</v>
      </c>
      <c r="F20" s="149">
        <f>E20*1.2</f>
        <v>1704</v>
      </c>
      <c r="G20" s="136"/>
      <c r="H20" s="167"/>
    </row>
    <row r="21" spans="2:8" s="97" customFormat="1" ht="15.75" thickBot="1" x14ac:dyDescent="0.3">
      <c r="B21" s="154"/>
      <c r="C21" s="154" t="s">
        <v>235</v>
      </c>
      <c r="D21" s="154"/>
      <c r="E21" s="149">
        <v>2610</v>
      </c>
      <c r="F21" s="149">
        <f>E21*1.2</f>
        <v>3132</v>
      </c>
      <c r="G21" s="136"/>
      <c r="H21" s="167"/>
    </row>
    <row r="22" spans="2:8" s="97" customFormat="1" x14ac:dyDescent="0.25">
      <c r="E22" s="152"/>
      <c r="F22" s="147"/>
      <c r="H22" s="167"/>
    </row>
    <row r="23" spans="2:8" s="125" customFormat="1" ht="19.5" x14ac:dyDescent="0.25">
      <c r="B23" s="124" t="s">
        <v>29</v>
      </c>
      <c r="C23" s="124"/>
      <c r="D23" s="124"/>
      <c r="E23" s="148">
        <f>'Préparation de coque'!C11</f>
        <v>0</v>
      </c>
      <c r="F23" s="148">
        <f>E23*1.2</f>
        <v>0</v>
      </c>
      <c r="G23" s="151"/>
      <c r="H23" s="124"/>
    </row>
    <row r="24" spans="2:8" s="97" customFormat="1" x14ac:dyDescent="0.25">
      <c r="E24" s="152"/>
      <c r="F24" s="147"/>
      <c r="H24" s="167"/>
    </row>
    <row r="25" spans="2:8" s="125" customFormat="1" ht="20.25" thickBot="1" x14ac:dyDescent="0.3">
      <c r="B25" s="124" t="s">
        <v>25</v>
      </c>
      <c r="C25" s="124"/>
      <c r="D25" s="124"/>
      <c r="E25" s="153"/>
      <c r="F25" s="153"/>
      <c r="G25" s="151"/>
      <c r="H25" s="124"/>
    </row>
    <row r="26" spans="2:8" s="97" customFormat="1" ht="15.75" thickBot="1" x14ac:dyDescent="0.3">
      <c r="B26" s="154"/>
      <c r="C26" s="154" t="s">
        <v>18</v>
      </c>
      <c r="D26" s="154"/>
      <c r="E26" s="149">
        <v>440</v>
      </c>
      <c r="F26" s="149">
        <f>E26*1.2</f>
        <v>528</v>
      </c>
      <c r="G26" s="136"/>
      <c r="H26" s="167"/>
    </row>
    <row r="27" spans="2:8" s="97" customFormat="1" ht="15.75" thickBot="1" x14ac:dyDescent="0.3">
      <c r="B27" s="154"/>
      <c r="C27" s="154" t="s">
        <v>27</v>
      </c>
      <c r="D27" s="154"/>
      <c r="E27" s="149">
        <v>160</v>
      </c>
      <c r="F27" s="149">
        <f>E27*1.2</f>
        <v>192</v>
      </c>
      <c r="G27" s="136"/>
      <c r="H27" s="167"/>
    </row>
    <row r="28" spans="2:8" s="97" customFormat="1" ht="15.75" thickBot="1" x14ac:dyDescent="0.3">
      <c r="B28" s="154"/>
      <c r="C28" s="154" t="s">
        <v>26</v>
      </c>
      <c r="D28" s="154"/>
      <c r="E28" s="149">
        <v>110</v>
      </c>
      <c r="F28" s="149">
        <f>E28*1.2</f>
        <v>132</v>
      </c>
      <c r="G28" s="136"/>
      <c r="H28" s="167"/>
    </row>
    <row r="29" spans="2:8" s="97" customFormat="1" ht="15.75" thickBot="1" x14ac:dyDescent="0.3">
      <c r="B29" s="154"/>
      <c r="C29" s="154" t="s">
        <v>70</v>
      </c>
      <c r="D29" s="154"/>
      <c r="E29" s="149">
        <v>1694</v>
      </c>
      <c r="F29" s="149">
        <f>E29*1.2</f>
        <v>2032.8</v>
      </c>
      <c r="G29" s="136"/>
      <c r="H29" s="167"/>
    </row>
    <row r="30" spans="2:8" s="97" customFormat="1" x14ac:dyDescent="0.25">
      <c r="B30" s="154"/>
      <c r="C30" s="154"/>
      <c r="D30" s="154"/>
      <c r="E30" s="149"/>
      <c r="F30" s="149"/>
      <c r="H30" s="167"/>
    </row>
    <row r="31" spans="2:8" s="125" customFormat="1" ht="20.25" thickBot="1" x14ac:dyDescent="0.3">
      <c r="B31" s="124" t="s">
        <v>24</v>
      </c>
      <c r="C31" s="124"/>
      <c r="D31" s="124"/>
      <c r="E31" s="153"/>
      <c r="F31" s="153"/>
      <c r="G31" s="151"/>
      <c r="H31" s="124"/>
    </row>
    <row r="32" spans="2:8" s="97" customFormat="1" ht="15.75" thickBot="1" x14ac:dyDescent="0.3">
      <c r="B32" s="154"/>
      <c r="C32" s="154" t="s">
        <v>203</v>
      </c>
      <c r="D32" s="154"/>
      <c r="E32" s="149">
        <v>2900</v>
      </c>
      <c r="F32" s="149">
        <f>E32*1.2</f>
        <v>3480</v>
      </c>
      <c r="G32" s="136"/>
      <c r="H32" s="167"/>
    </row>
    <row r="33" spans="2:8" s="97" customFormat="1" ht="15.75" thickBot="1" x14ac:dyDescent="0.3">
      <c r="B33" s="154"/>
      <c r="C33" s="154" t="s">
        <v>204</v>
      </c>
      <c r="D33" s="154"/>
      <c r="E33" s="149">
        <v>6450</v>
      </c>
      <c r="F33" s="149">
        <f>E33*1.2</f>
        <v>7740</v>
      </c>
      <c r="G33" s="136"/>
      <c r="H33" s="167"/>
    </row>
    <row r="34" spans="2:8" s="97" customFormat="1" ht="15.75" thickBot="1" x14ac:dyDescent="0.3">
      <c r="B34" s="154"/>
      <c r="C34" s="154" t="s">
        <v>69</v>
      </c>
      <c r="D34" s="154"/>
      <c r="E34" s="149">
        <v>650</v>
      </c>
      <c r="F34" s="149">
        <f>E34*1.2</f>
        <v>780</v>
      </c>
      <c r="G34" s="136"/>
      <c r="H34" s="167"/>
    </row>
    <row r="35" spans="2:8" s="97" customFormat="1" ht="15.75" thickBot="1" x14ac:dyDescent="0.3">
      <c r="B35" s="154"/>
      <c r="C35" s="154" t="s">
        <v>19</v>
      </c>
      <c r="D35" s="154"/>
      <c r="E35" s="149">
        <v>454</v>
      </c>
      <c r="F35" s="149">
        <f>E35*1.2</f>
        <v>544.79999999999995</v>
      </c>
      <c r="G35" s="136"/>
      <c r="H35" s="167"/>
    </row>
    <row r="36" spans="2:8" s="97" customFormat="1" x14ac:dyDescent="0.25">
      <c r="E36" s="152"/>
      <c r="F36" s="155"/>
      <c r="H36" s="167"/>
    </row>
    <row r="37" spans="2:8" s="125" customFormat="1" ht="19.5" x14ac:dyDescent="0.25">
      <c r="B37" s="124" t="s">
        <v>20</v>
      </c>
      <c r="C37" s="124"/>
      <c r="D37" s="124"/>
      <c r="E37" s="153"/>
      <c r="F37" s="153"/>
      <c r="G37" s="151"/>
      <c r="H37" s="124"/>
    </row>
    <row r="38" spans="2:8" s="97" customFormat="1" ht="15.75" thickBot="1" x14ac:dyDescent="0.3">
      <c r="B38" s="154"/>
      <c r="C38" s="154" t="s">
        <v>200</v>
      </c>
      <c r="D38" s="154"/>
      <c r="E38" s="149">
        <f>'Bailles &amp; Rangements'!Y9</f>
        <v>0</v>
      </c>
      <c r="F38" s="149">
        <f>E38*1.2</f>
        <v>0</v>
      </c>
      <c r="H38" s="167"/>
    </row>
    <row r="39" spans="2:8" s="97" customFormat="1" ht="15.75" thickBot="1" x14ac:dyDescent="0.3">
      <c r="B39" s="154"/>
      <c r="C39" s="154" t="s">
        <v>199</v>
      </c>
      <c r="D39" s="154"/>
      <c r="E39" s="149">
        <v>115</v>
      </c>
      <c r="F39" s="149">
        <f>E39*1.2</f>
        <v>138</v>
      </c>
      <c r="G39" s="136"/>
      <c r="H39" s="167"/>
    </row>
    <row r="40" spans="2:8" s="97" customFormat="1" ht="15.75" thickBot="1" x14ac:dyDescent="0.3">
      <c r="B40" s="154"/>
      <c r="C40" s="154" t="s">
        <v>197</v>
      </c>
      <c r="D40" s="154"/>
      <c r="E40" s="149">
        <f>Matelotage!H1</f>
        <v>3750</v>
      </c>
      <c r="F40" s="149">
        <f>E40*1.2</f>
        <v>4500</v>
      </c>
      <c r="G40" s="136"/>
      <c r="H40" s="167"/>
    </row>
    <row r="41" spans="2:8" s="97" customFormat="1" ht="15.75" thickBot="1" x14ac:dyDescent="0.3">
      <c r="B41" s="154"/>
      <c r="C41" s="154" t="s">
        <v>202</v>
      </c>
      <c r="D41" s="154"/>
      <c r="E41" s="149">
        <v>526</v>
      </c>
      <c r="F41" s="149">
        <f>E41*1.2</f>
        <v>631.19999999999993</v>
      </c>
      <c r="G41" s="136"/>
      <c r="H41" s="167"/>
    </row>
    <row r="42" spans="2:8" s="97" customFormat="1" x14ac:dyDescent="0.25">
      <c r="B42" s="154"/>
      <c r="C42" s="154"/>
      <c r="D42" s="154"/>
      <c r="E42" s="149"/>
      <c r="F42" s="149"/>
      <c r="H42" s="167"/>
    </row>
    <row r="43" spans="2:8" s="125" customFormat="1" ht="20.25" thickBot="1" x14ac:dyDescent="0.3">
      <c r="B43" s="124" t="s">
        <v>22</v>
      </c>
      <c r="C43" s="124"/>
      <c r="D43" s="124"/>
      <c r="E43" s="153"/>
      <c r="F43" s="153"/>
      <c r="G43" s="151"/>
      <c r="H43" s="124"/>
    </row>
    <row r="44" spans="2:8" s="97" customFormat="1" ht="15.75" thickBot="1" x14ac:dyDescent="0.3">
      <c r="C44" s="154" t="s">
        <v>23</v>
      </c>
      <c r="D44" s="154"/>
      <c r="E44" s="149">
        <v>150</v>
      </c>
      <c r="F44" s="149">
        <f>E44*1.2</f>
        <v>180</v>
      </c>
      <c r="G44" s="136"/>
      <c r="H44" s="167"/>
    </row>
    <row r="45" spans="2:8" s="97" customFormat="1" ht="15.75" thickBot="1" x14ac:dyDescent="0.3">
      <c r="C45" s="154" t="s">
        <v>198</v>
      </c>
      <c r="D45" s="154"/>
      <c r="E45" s="193" t="s">
        <v>249</v>
      </c>
      <c r="F45" s="193" t="s">
        <v>249</v>
      </c>
      <c r="G45" s="136"/>
      <c r="H45" s="167"/>
    </row>
    <row r="46" spans="2:8" s="97" customFormat="1" ht="15.75" thickBot="1" x14ac:dyDescent="0.3">
      <c r="C46" s="154" t="s">
        <v>123</v>
      </c>
      <c r="D46" s="154"/>
      <c r="E46" s="193" t="s">
        <v>249</v>
      </c>
      <c r="F46" s="193" t="s">
        <v>249</v>
      </c>
      <c r="G46" s="136"/>
      <c r="H46" s="167"/>
    </row>
    <row r="47" spans="2:8" s="97" customFormat="1" x14ac:dyDescent="0.25">
      <c r="C47" s="154"/>
      <c r="D47" s="154"/>
      <c r="E47" s="149"/>
      <c r="F47" s="149"/>
      <c r="H47" s="167"/>
    </row>
    <row r="48" spans="2:8" s="125" customFormat="1" ht="20.25" thickBot="1" x14ac:dyDescent="0.3">
      <c r="B48" s="124" t="s">
        <v>30</v>
      </c>
      <c r="C48" s="124"/>
      <c r="D48" s="124"/>
      <c r="E48" s="153"/>
      <c r="F48" s="153"/>
      <c r="G48" s="151"/>
      <c r="H48" s="124"/>
    </row>
    <row r="49" spans="2:18" s="97" customFormat="1" ht="15.75" thickBot="1" x14ac:dyDescent="0.3">
      <c r="C49" s="154" t="s">
        <v>201</v>
      </c>
      <c r="D49" s="154"/>
      <c r="E49" s="193" t="s">
        <v>249</v>
      </c>
      <c r="F49" s="193" t="s">
        <v>249</v>
      </c>
      <c r="G49" s="136"/>
      <c r="H49" s="167"/>
    </row>
    <row r="50" spans="2:18" s="97" customFormat="1" ht="15.75" thickBot="1" x14ac:dyDescent="0.3">
      <c r="C50" s="154" t="s">
        <v>236</v>
      </c>
      <c r="D50" s="154"/>
      <c r="E50" s="149">
        <v>115</v>
      </c>
      <c r="F50" s="149">
        <f>E50*1.2</f>
        <v>138</v>
      </c>
      <c r="G50" s="136"/>
      <c r="H50" s="167"/>
    </row>
    <row r="51" spans="2:18" s="97" customFormat="1" x14ac:dyDescent="0.25">
      <c r="E51" s="152"/>
      <c r="F51" s="147"/>
      <c r="H51" s="167"/>
    </row>
    <row r="52" spans="2:18" s="100" customFormat="1" ht="29.25" x14ac:dyDescent="0.25">
      <c r="C52" s="100" t="s">
        <v>122</v>
      </c>
      <c r="D52" s="158"/>
      <c r="E52" s="161">
        <f>E11+E13+E15+E17+E19*G19+E23+E26*G26+E27*G27+E28*G28+E29*G29+E32*G32+E33*G33+E34*G34+E35*G35+E39*G39+E38+E40*G40+E41*G41+E44*G44+E50*G50+E20*G20+E21*G21</f>
        <v>79300</v>
      </c>
      <c r="F52" s="161">
        <f>E52*1.2</f>
        <v>95160</v>
      </c>
      <c r="G52" s="156"/>
      <c r="Q52" s="205"/>
      <c r="R52" s="205"/>
    </row>
    <row r="53" spans="2:18" x14ac:dyDescent="0.25">
      <c r="B53" s="207" t="s">
        <v>174</v>
      </c>
      <c r="C53" s="207"/>
      <c r="D53" s="207"/>
      <c r="E53" s="207"/>
      <c r="F53" s="207"/>
    </row>
  </sheetData>
  <sheetProtection algorithmName="SHA-512" hashValue="IMzlkiRmvC6qVOvwjSOJInngfqDgCwPp1A3O0nHaTgh+cOg/K54cg7UM3Bxw4qLqV5CudSWZSNWK8cLKq95swQ==" saltValue="XkYZW79PFVKnll1eE5UGGg==" spinCount="100000" sheet="1" objects="1" scenarios="1"/>
  <mergeCells count="3">
    <mergeCell ref="Q52:R52"/>
    <mergeCell ref="B7:F7"/>
    <mergeCell ref="B53:F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4299-4E87-4EE1-8B0D-ED9E6F8FD59B}">
  <sheetPr>
    <tabColor rgb="FF203864"/>
  </sheetPr>
  <dimension ref="B1:S11"/>
  <sheetViews>
    <sheetView showGridLines="0" workbookViewId="0">
      <selection activeCell="C21" sqref="C21"/>
    </sheetView>
  </sheetViews>
  <sheetFormatPr baseColWidth="10" defaultRowHeight="15" x14ac:dyDescent="0.25"/>
  <cols>
    <col min="1" max="1" width="4.7109375" customWidth="1"/>
    <col min="2" max="2" width="48.5703125" customWidth="1"/>
    <col min="3" max="3" width="21.140625" customWidth="1"/>
    <col min="4" max="4" width="4.7109375" customWidth="1"/>
  </cols>
  <sheetData>
    <row r="1" spans="2:19" s="100" customFormat="1" ht="33.75" customHeight="1" x14ac:dyDescent="0.25">
      <c r="B1" s="100" t="s">
        <v>175</v>
      </c>
      <c r="D1" s="134" t="s">
        <v>167</v>
      </c>
      <c r="H1" s="164"/>
    </row>
    <row r="2" spans="2:19" ht="9.9499999999999993" customHeight="1" thickBot="1" x14ac:dyDescent="0.3"/>
    <row r="3" spans="2:19" ht="20.25" thickBot="1" x14ac:dyDescent="0.3">
      <c r="B3" s="26" t="s">
        <v>177</v>
      </c>
      <c r="C3" s="106">
        <v>375</v>
      </c>
      <c r="D3" s="123"/>
    </row>
    <row r="4" spans="2:19" ht="9.9499999999999993" customHeight="1" thickBot="1" x14ac:dyDescent="0.3"/>
    <row r="5" spans="2:19" ht="20.25" thickBot="1" x14ac:dyDescent="0.3">
      <c r="B5" s="26" t="s">
        <v>178</v>
      </c>
      <c r="C5" s="106">
        <v>1990</v>
      </c>
      <c r="D5" s="123"/>
    </row>
    <row r="6" spans="2:19" ht="9.9499999999999993" customHeight="1" thickBot="1" x14ac:dyDescent="0.3"/>
    <row r="7" spans="2:19" ht="20.25" thickBot="1" x14ac:dyDescent="0.3">
      <c r="B7" s="26" t="s">
        <v>243</v>
      </c>
      <c r="C7" s="106">
        <v>1950</v>
      </c>
      <c r="D7" s="123"/>
    </row>
    <row r="8" spans="2:19" ht="9.9499999999999993" customHeight="1" thickBot="1" x14ac:dyDescent="0.3"/>
    <row r="9" spans="2:19" ht="20.25" thickBot="1" x14ac:dyDescent="0.3">
      <c r="B9" s="26" t="s">
        <v>242</v>
      </c>
      <c r="C9" s="106">
        <v>720</v>
      </c>
      <c r="D9" s="123"/>
    </row>
    <row r="10" spans="2:19" ht="9.9499999999999993" customHeight="1" x14ac:dyDescent="0.25"/>
    <row r="11" spans="2:19" s="18" customFormat="1" ht="29.25" x14ac:dyDescent="0.35">
      <c r="B11" s="18" t="s">
        <v>122</v>
      </c>
      <c r="C11" s="209">
        <f>D3*C3+D5*C5+D7*C7+D9*C9</f>
        <v>0</v>
      </c>
      <c r="D11" s="209"/>
      <c r="E11" s="208"/>
      <c r="F11" s="208"/>
      <c r="G11" s="208"/>
      <c r="R11" s="205"/>
      <c r="S11" s="205"/>
    </row>
  </sheetData>
  <sheetProtection algorithmName="SHA-512" hashValue="quO4/SpQwVhZBdB6cQYPC3FaO9bjK5bgarHI6frnhjyK8DIp3xe4sk1KR3Dz6c0L07TTqJ8YKMA6U0dZMMTt4Q==" saltValue="1QSieXTP21pfR4NrT+UslA==" spinCount="100000" sheet="1" objects="1" scenarios="1"/>
  <mergeCells count="3">
    <mergeCell ref="E11:G11"/>
    <mergeCell ref="R11:S11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19AA-7549-436F-83B5-D06EB98B311B}">
  <sheetPr>
    <tabColor rgb="FF203864"/>
  </sheetPr>
  <dimension ref="B1:J44"/>
  <sheetViews>
    <sheetView showGridLines="0" zoomScaleNormal="100" workbookViewId="0">
      <selection activeCell="N10" sqref="N10"/>
    </sheetView>
  </sheetViews>
  <sheetFormatPr baseColWidth="10" defaultColWidth="9.140625" defaultRowHeight="15" x14ac:dyDescent="0.25"/>
  <cols>
    <col min="1" max="1" width="4.7109375" customWidth="1"/>
    <col min="2" max="2" width="5.7109375" customWidth="1"/>
    <col min="3" max="3" width="53.140625" customWidth="1"/>
    <col min="4" max="4" width="20.85546875" style="11" bestFit="1" customWidth="1"/>
    <col min="5" max="5" width="12.7109375" style="12" bestFit="1" customWidth="1"/>
    <col min="6" max="6" width="4.5703125" style="3" customWidth="1"/>
    <col min="7" max="7" width="4.140625" style="3" bestFit="1" customWidth="1"/>
  </cols>
  <sheetData>
    <row r="1" spans="2:7" s="100" customFormat="1" ht="33.75" x14ac:dyDescent="0.25">
      <c r="B1" s="100" t="s">
        <v>251</v>
      </c>
      <c r="D1" s="169"/>
      <c r="E1" s="134"/>
      <c r="F1" s="134" t="s">
        <v>167</v>
      </c>
    </row>
    <row r="2" spans="2:7" ht="9.9499999999999993" customHeight="1" thickBot="1" x14ac:dyDescent="0.3">
      <c r="B2" s="210"/>
      <c r="C2" s="210"/>
      <c r="D2" s="210"/>
      <c r="E2" s="210"/>
      <c r="F2" s="4"/>
      <c r="G2" s="4"/>
    </row>
    <row r="3" spans="2:7" ht="20.25" thickBot="1" x14ac:dyDescent="0.3">
      <c r="B3" s="26" t="s">
        <v>3</v>
      </c>
      <c r="C3" s="27"/>
      <c r="D3" s="170" t="s">
        <v>179</v>
      </c>
      <c r="E3" s="119">
        <v>5970</v>
      </c>
      <c r="F3" s="136"/>
    </row>
    <row r="4" spans="2:7" x14ac:dyDescent="0.25">
      <c r="B4" s="211" t="s">
        <v>138</v>
      </c>
      <c r="C4" s="212"/>
      <c r="D4" s="171" t="s">
        <v>244</v>
      </c>
      <c r="E4" s="142"/>
    </row>
    <row r="5" spans="2:7" x14ac:dyDescent="0.25">
      <c r="B5" s="211" t="s">
        <v>171</v>
      </c>
      <c r="C5" s="212"/>
      <c r="D5" s="171"/>
      <c r="E5" s="142"/>
    </row>
    <row r="6" spans="2:7" x14ac:dyDescent="0.25">
      <c r="B6" s="211" t="s">
        <v>245</v>
      </c>
      <c r="C6" s="212"/>
      <c r="D6" s="171" t="s">
        <v>247</v>
      </c>
      <c r="E6" s="142"/>
    </row>
    <row r="7" spans="2:7" x14ac:dyDescent="0.25">
      <c r="B7" s="211" t="s">
        <v>248</v>
      </c>
      <c r="C7" s="212"/>
      <c r="D7" s="171"/>
      <c r="E7" s="142"/>
    </row>
    <row r="8" spans="2:7" x14ac:dyDescent="0.25">
      <c r="B8" s="211" t="s">
        <v>11</v>
      </c>
      <c r="C8" s="212"/>
      <c r="D8" s="171" t="s">
        <v>181</v>
      </c>
      <c r="E8" s="142"/>
    </row>
    <row r="9" spans="2:7" x14ac:dyDescent="0.25">
      <c r="B9" s="211" t="s">
        <v>12</v>
      </c>
      <c r="C9" s="212"/>
      <c r="D9" s="171"/>
      <c r="E9" s="142"/>
    </row>
    <row r="10" spans="2:7" ht="15.75" thickBot="1" x14ac:dyDescent="0.3">
      <c r="B10" s="211" t="s">
        <v>183</v>
      </c>
      <c r="C10" s="212"/>
      <c r="D10" s="171" t="s">
        <v>182</v>
      </c>
      <c r="E10" s="142"/>
    </row>
    <row r="11" spans="2:7" ht="15.75" customHeight="1" thickBot="1" x14ac:dyDescent="0.3">
      <c r="B11" s="197" t="s">
        <v>2</v>
      </c>
      <c r="C11" s="194" t="s">
        <v>246</v>
      </c>
      <c r="D11" s="195" t="s">
        <v>180</v>
      </c>
      <c r="E11" s="196">
        <v>365</v>
      </c>
      <c r="F11" s="136"/>
    </row>
    <row r="12" spans="2:7" ht="9.9499999999999993" customHeight="1" thickBot="1" x14ac:dyDescent="0.3">
      <c r="E12" s="13"/>
    </row>
    <row r="13" spans="2:7" ht="20.25" thickBot="1" x14ac:dyDescent="0.3">
      <c r="B13" s="26" t="s">
        <v>172</v>
      </c>
      <c r="C13" s="27"/>
      <c r="D13" s="170"/>
      <c r="E13" s="119">
        <v>8900</v>
      </c>
      <c r="F13" s="136"/>
    </row>
    <row r="14" spans="2:7" x14ac:dyDescent="0.25">
      <c r="B14" s="211" t="s">
        <v>144</v>
      </c>
      <c r="C14" s="212"/>
      <c r="D14" s="171"/>
      <c r="E14" s="142"/>
    </row>
    <row r="15" spans="2:7" x14ac:dyDescent="0.25">
      <c r="B15" s="211" t="s">
        <v>228</v>
      </c>
      <c r="C15" s="212"/>
      <c r="D15" s="171"/>
      <c r="E15" s="142"/>
    </row>
    <row r="16" spans="2:7" x14ac:dyDescent="0.25">
      <c r="B16" s="211" t="s">
        <v>10</v>
      </c>
      <c r="C16" s="212"/>
      <c r="D16" s="171"/>
      <c r="E16" s="142"/>
    </row>
    <row r="17" spans="2:7" x14ac:dyDescent="0.25">
      <c r="B17" s="211" t="s">
        <v>124</v>
      </c>
      <c r="C17" s="212"/>
      <c r="D17" s="171"/>
      <c r="E17" s="142"/>
    </row>
    <row r="18" spans="2:7" x14ac:dyDescent="0.25">
      <c r="B18" s="211" t="s">
        <v>225</v>
      </c>
      <c r="C18" s="212"/>
      <c r="D18" s="171"/>
      <c r="E18" s="142"/>
    </row>
    <row r="19" spans="2:7" x14ac:dyDescent="0.25">
      <c r="B19" s="211" t="s">
        <v>146</v>
      </c>
      <c r="C19" s="212"/>
      <c r="D19" s="171"/>
      <c r="E19" s="142"/>
    </row>
    <row r="20" spans="2:7" x14ac:dyDescent="0.25">
      <c r="B20" s="186" t="s">
        <v>226</v>
      </c>
      <c r="C20" s="187"/>
      <c r="D20" s="171"/>
      <c r="E20" s="142"/>
    </row>
    <row r="21" spans="2:7" x14ac:dyDescent="0.25">
      <c r="B21" s="211" t="s">
        <v>227</v>
      </c>
      <c r="C21" s="212"/>
      <c r="D21" s="171"/>
      <c r="E21" s="142"/>
    </row>
    <row r="22" spans="2:7" x14ac:dyDescent="0.25">
      <c r="B22" s="211" t="s">
        <v>13</v>
      </c>
      <c r="C22" s="212"/>
      <c r="D22" s="171"/>
      <c r="E22" s="142"/>
    </row>
    <row r="23" spans="2:7" x14ac:dyDescent="0.25">
      <c r="B23" s="211" t="s">
        <v>145</v>
      </c>
      <c r="C23" s="212"/>
      <c r="D23" s="171"/>
      <c r="E23" s="142"/>
    </row>
    <row r="24" spans="2:7" ht="15" customHeight="1" thickBot="1" x14ac:dyDescent="0.3">
      <c r="B24" s="213" t="s">
        <v>15</v>
      </c>
      <c r="C24" s="214"/>
      <c r="D24" s="172"/>
      <c r="E24" s="143"/>
    </row>
    <row r="25" spans="2:7" s="1" customFormat="1" ht="15.75" customHeight="1" thickBot="1" x14ac:dyDescent="0.25">
      <c r="B25" s="216" t="s">
        <v>2</v>
      </c>
      <c r="C25" s="53" t="s">
        <v>14</v>
      </c>
      <c r="D25" s="173"/>
      <c r="E25" s="144">
        <v>1060</v>
      </c>
      <c r="F25" s="136"/>
      <c r="G25" s="145"/>
    </row>
    <row r="26" spans="2:7" s="1" customFormat="1" ht="15.75" thickBot="1" x14ac:dyDescent="0.25">
      <c r="B26" s="217"/>
      <c r="C26" s="53" t="s">
        <v>148</v>
      </c>
      <c r="D26" s="173"/>
      <c r="E26" s="144">
        <v>625</v>
      </c>
      <c r="F26" s="136"/>
      <c r="G26" s="145"/>
    </row>
    <row r="27" spans="2:7" s="1" customFormat="1" ht="15.75" thickBot="1" x14ac:dyDescent="0.25">
      <c r="B27" s="217"/>
      <c r="C27" s="53" t="s">
        <v>37</v>
      </c>
      <c r="D27" s="173"/>
      <c r="E27" s="144">
        <v>425</v>
      </c>
      <c r="F27" s="136"/>
      <c r="G27" s="145"/>
    </row>
    <row r="28" spans="2:7" s="1" customFormat="1" ht="15.75" thickBot="1" x14ac:dyDescent="0.25">
      <c r="B28" s="218"/>
      <c r="C28" s="98" t="s">
        <v>196</v>
      </c>
      <c r="D28" s="174"/>
      <c r="E28" s="146">
        <v>1830</v>
      </c>
      <c r="F28" s="136"/>
      <c r="G28" s="145"/>
    </row>
    <row r="29" spans="2:7" ht="9.9499999999999993" customHeight="1" x14ac:dyDescent="0.25">
      <c r="B29" s="16"/>
      <c r="E29" s="17"/>
    </row>
    <row r="30" spans="2:7" s="18" customFormat="1" ht="29.25" x14ac:dyDescent="0.35">
      <c r="B30" s="18" t="s">
        <v>122</v>
      </c>
      <c r="D30" s="168"/>
      <c r="E30" s="122"/>
      <c r="F30" s="215">
        <f>E3*F3+E13*F13+E25*F25+E26*F26+E27*F27+E28*F28</f>
        <v>0</v>
      </c>
      <c r="G30" s="215"/>
    </row>
    <row r="31" spans="2:7" x14ac:dyDescent="0.25">
      <c r="E31" s="14"/>
    </row>
    <row r="32" spans="2:7" x14ac:dyDescent="0.25">
      <c r="E32" s="14"/>
    </row>
    <row r="33" spans="2:10" ht="15" customHeight="1" x14ac:dyDescent="0.25">
      <c r="E33" s="14"/>
      <c r="J33" s="8"/>
    </row>
    <row r="34" spans="2:10" x14ac:dyDescent="0.25">
      <c r="E34" s="14"/>
    </row>
    <row r="35" spans="2:10" x14ac:dyDescent="0.25">
      <c r="E35" s="14"/>
    </row>
    <row r="36" spans="2:10" x14ac:dyDescent="0.25">
      <c r="E36" s="14"/>
      <c r="J36" s="8"/>
    </row>
    <row r="37" spans="2:10" x14ac:dyDescent="0.25">
      <c r="E37" s="14"/>
    </row>
    <row r="38" spans="2:10" ht="15" customHeight="1" x14ac:dyDescent="0.25">
      <c r="E38" s="14"/>
    </row>
    <row r="39" spans="2:10" x14ac:dyDescent="0.25">
      <c r="B39" s="15"/>
      <c r="E39" s="14"/>
    </row>
    <row r="40" spans="2:10" x14ac:dyDescent="0.25">
      <c r="B40" s="15"/>
      <c r="E40" s="14"/>
    </row>
    <row r="41" spans="2:10" ht="15" customHeight="1" x14ac:dyDescent="0.25">
      <c r="B41" s="15"/>
      <c r="E41" s="14"/>
    </row>
    <row r="42" spans="2:10" x14ac:dyDescent="0.25">
      <c r="B42" s="15"/>
      <c r="E42" s="14"/>
    </row>
    <row r="43" spans="2:10" x14ac:dyDescent="0.25">
      <c r="B43" s="15"/>
      <c r="E43" s="14"/>
    </row>
    <row r="44" spans="2:10" x14ac:dyDescent="0.25">
      <c r="E44" s="13"/>
    </row>
  </sheetData>
  <sheetProtection algorithmName="SHA-512" hashValue="DLpK8EkG+Wj4uiIQ1yePH2yGS6Wivy9oV/44kdyKT2jGf3b+BnQgBVZ3/RY2onh4OV7Ywjlza2s2Q55JOnnKjQ==" saltValue="AeA1vxXhERhVKQXPV2RztA==" spinCount="100000" sheet="1" objects="1" scenarios="1"/>
  <mergeCells count="20">
    <mergeCell ref="F30:G30"/>
    <mergeCell ref="B10:C10"/>
    <mergeCell ref="B18:C18"/>
    <mergeCell ref="B22:C22"/>
    <mergeCell ref="B23:C23"/>
    <mergeCell ref="B21:C21"/>
    <mergeCell ref="B25:B28"/>
    <mergeCell ref="B2:E2"/>
    <mergeCell ref="B4:C4"/>
    <mergeCell ref="B5:C5"/>
    <mergeCell ref="B6:C6"/>
    <mergeCell ref="B24:C24"/>
    <mergeCell ref="B14:C14"/>
    <mergeCell ref="B15:C15"/>
    <mergeCell ref="B16:C16"/>
    <mergeCell ref="B17:C17"/>
    <mergeCell ref="B19:C19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3864"/>
  </sheetPr>
  <dimension ref="A1:G25"/>
  <sheetViews>
    <sheetView showGridLines="0" zoomScaleNormal="100" workbookViewId="0">
      <selection activeCell="E15" sqref="E15"/>
    </sheetView>
  </sheetViews>
  <sheetFormatPr baseColWidth="10" defaultColWidth="9.140625" defaultRowHeight="15" x14ac:dyDescent="0.25"/>
  <cols>
    <col min="1" max="1" width="4.7109375" customWidth="1"/>
    <col min="2" max="2" width="7.42578125" customWidth="1"/>
    <col min="3" max="3" width="62" bestFit="1" customWidth="1"/>
    <col min="4" max="4" width="20.85546875" style="11" bestFit="1" customWidth="1"/>
    <col min="5" max="5" width="13.85546875" style="102" bestFit="1" customWidth="1"/>
    <col min="6" max="6" width="4.5703125" style="7" customWidth="1"/>
  </cols>
  <sheetData>
    <row r="1" spans="1:6" s="100" customFormat="1" ht="33.75" x14ac:dyDescent="0.25">
      <c r="B1" s="100" t="s">
        <v>166</v>
      </c>
      <c r="D1" s="169"/>
      <c r="E1" s="103"/>
      <c r="F1" s="134" t="s">
        <v>167</v>
      </c>
    </row>
    <row r="2" spans="1:6" s="20" customFormat="1" ht="9.9499999999999993" customHeight="1" thickBot="1" x14ac:dyDescent="0.4">
      <c r="D2" s="175"/>
      <c r="E2" s="104"/>
      <c r="F2" s="135"/>
    </row>
    <row r="3" spans="1:6" ht="20.25" thickBot="1" x14ac:dyDescent="0.3">
      <c r="A3" s="105"/>
      <c r="B3" s="26" t="s">
        <v>3</v>
      </c>
      <c r="C3" s="27"/>
      <c r="D3" s="170" t="s">
        <v>179</v>
      </c>
      <c r="E3" s="106">
        <v>3120</v>
      </c>
      <c r="F3" s="123"/>
    </row>
    <row r="4" spans="1:6" x14ac:dyDescent="0.25">
      <c r="A4" s="107"/>
      <c r="B4" s="211" t="s">
        <v>1</v>
      </c>
      <c r="C4" s="212"/>
      <c r="D4" s="171"/>
      <c r="E4" s="108"/>
    </row>
    <row r="5" spans="1:6" x14ac:dyDescent="0.25">
      <c r="A5" s="107"/>
      <c r="B5" s="211" t="s">
        <v>185</v>
      </c>
      <c r="C5" s="212"/>
      <c r="D5" s="171" t="s">
        <v>184</v>
      </c>
      <c r="E5" s="108"/>
    </row>
    <row r="6" spans="1:6" x14ac:dyDescent="0.25">
      <c r="A6" s="107"/>
      <c r="B6" s="211" t="s">
        <v>0</v>
      </c>
      <c r="C6" s="212"/>
      <c r="D6" s="171"/>
      <c r="E6" s="108"/>
    </row>
    <row r="7" spans="1:6" x14ac:dyDescent="0.25">
      <c r="A7" s="107"/>
      <c r="B7" s="211" t="s">
        <v>6</v>
      </c>
      <c r="C7" s="212"/>
      <c r="D7" s="171"/>
      <c r="E7" s="108"/>
    </row>
    <row r="8" spans="1:6" ht="15.75" thickBot="1" x14ac:dyDescent="0.3">
      <c r="A8" s="107"/>
      <c r="B8" s="211" t="s">
        <v>142</v>
      </c>
      <c r="C8" s="212"/>
      <c r="D8" s="171" t="s">
        <v>186</v>
      </c>
      <c r="E8" s="108"/>
    </row>
    <row r="9" spans="1:6" ht="15.75" thickBot="1" x14ac:dyDescent="0.3">
      <c r="A9" s="109"/>
      <c r="B9" s="216" t="s">
        <v>2</v>
      </c>
      <c r="C9" s="110" t="s">
        <v>141</v>
      </c>
      <c r="D9" s="176" t="s">
        <v>187</v>
      </c>
      <c r="E9" s="111">
        <v>299</v>
      </c>
      <c r="F9" s="123"/>
    </row>
    <row r="10" spans="1:6" ht="15.75" thickBot="1" x14ac:dyDescent="0.3">
      <c r="A10" s="109"/>
      <c r="B10" s="218"/>
      <c r="C10" s="98" t="s">
        <v>189</v>
      </c>
      <c r="D10" s="174" t="s">
        <v>188</v>
      </c>
      <c r="E10" s="112">
        <v>1080</v>
      </c>
      <c r="F10" s="123"/>
    </row>
    <row r="11" spans="1:6" ht="9.9499999999999993" customHeight="1" thickBot="1" x14ac:dyDescent="0.3">
      <c r="A11" s="107"/>
      <c r="E11" s="113"/>
    </row>
    <row r="12" spans="1:6" ht="20.25" thickBot="1" x14ac:dyDescent="0.3">
      <c r="A12" s="105"/>
      <c r="B12" s="26" t="s">
        <v>4</v>
      </c>
      <c r="C12" s="27"/>
      <c r="D12" s="170"/>
      <c r="E12" s="106">
        <v>2715</v>
      </c>
      <c r="F12" s="123"/>
    </row>
    <row r="13" spans="1:6" ht="15.75" thickBot="1" x14ac:dyDescent="0.3">
      <c r="A13" s="107"/>
      <c r="B13" s="211" t="s">
        <v>193</v>
      </c>
      <c r="C13" s="212"/>
      <c r="D13" s="171" t="s">
        <v>192</v>
      </c>
      <c r="E13" s="108"/>
    </row>
    <row r="14" spans="1:6" ht="15.75" thickBot="1" x14ac:dyDescent="0.3">
      <c r="A14" s="109"/>
      <c r="B14" s="216" t="s">
        <v>2</v>
      </c>
      <c r="C14" s="114" t="s">
        <v>7</v>
      </c>
      <c r="D14" s="177"/>
      <c r="E14" s="115">
        <v>1290</v>
      </c>
      <c r="F14" s="123"/>
    </row>
    <row r="15" spans="1:6" ht="15.75" thickBot="1" x14ac:dyDescent="0.3">
      <c r="A15" s="109"/>
      <c r="B15" s="217"/>
      <c r="C15" s="53" t="s">
        <v>9</v>
      </c>
      <c r="D15" s="173"/>
      <c r="E15" s="116">
        <v>790</v>
      </c>
      <c r="F15" s="123"/>
    </row>
    <row r="16" spans="1:6" ht="15.75" thickBot="1" x14ac:dyDescent="0.3">
      <c r="A16" s="109"/>
      <c r="B16" s="217"/>
      <c r="C16" s="53" t="s">
        <v>8</v>
      </c>
      <c r="D16" s="173"/>
      <c r="E16" s="116">
        <v>890</v>
      </c>
      <c r="F16" s="123"/>
    </row>
    <row r="17" spans="1:7" ht="15.75" thickBot="1" x14ac:dyDescent="0.3">
      <c r="A17" s="109"/>
      <c r="B17" s="218"/>
      <c r="C17" s="98" t="s">
        <v>191</v>
      </c>
      <c r="D17" s="174" t="s">
        <v>190</v>
      </c>
      <c r="E17" s="198" t="s">
        <v>249</v>
      </c>
      <c r="F17" s="123"/>
    </row>
    <row r="18" spans="1:7" ht="9.9499999999999993" customHeight="1" thickBot="1" x14ac:dyDescent="0.3">
      <c r="A18" s="109"/>
      <c r="B18" s="117"/>
      <c r="C18" s="1"/>
      <c r="D18" s="178"/>
      <c r="E18" s="118"/>
    </row>
    <row r="19" spans="1:7" ht="20.25" thickBot="1" x14ac:dyDescent="0.3">
      <c r="A19" s="105"/>
      <c r="B19" s="26" t="s">
        <v>5</v>
      </c>
      <c r="C19" s="27"/>
      <c r="D19" s="170"/>
      <c r="E19" s="119">
        <v>1120</v>
      </c>
      <c r="F19" s="136"/>
    </row>
    <row r="20" spans="1:7" ht="15.75" thickBot="1" x14ac:dyDescent="0.3">
      <c r="A20" s="107"/>
      <c r="B20" s="211" t="s">
        <v>143</v>
      </c>
      <c r="C20" s="212"/>
      <c r="D20" s="171" t="s">
        <v>192</v>
      </c>
      <c r="E20" s="108"/>
    </row>
    <row r="21" spans="1:7" ht="15.75" thickBot="1" x14ac:dyDescent="0.3">
      <c r="A21" s="107"/>
      <c r="B21" s="219" t="s">
        <v>147</v>
      </c>
      <c r="C21" s="220"/>
      <c r="D21" s="179" t="s">
        <v>192</v>
      </c>
      <c r="E21" s="120">
        <v>140</v>
      </c>
      <c r="F21" s="136"/>
    </row>
    <row r="22" spans="1:7" ht="15" customHeight="1" thickBot="1" x14ac:dyDescent="0.3">
      <c r="A22" s="107"/>
      <c r="B22" s="216" t="s">
        <v>2</v>
      </c>
      <c r="C22" s="53" t="s">
        <v>195</v>
      </c>
      <c r="D22" s="173" t="s">
        <v>194</v>
      </c>
      <c r="E22" s="199" t="s">
        <v>249</v>
      </c>
      <c r="F22" s="136"/>
    </row>
    <row r="23" spans="1:7" ht="15.75" thickBot="1" x14ac:dyDescent="0.3">
      <c r="A23" s="109"/>
      <c r="B23" s="218"/>
      <c r="C23" s="98" t="s">
        <v>9</v>
      </c>
      <c r="D23" s="174"/>
      <c r="E23" s="112">
        <v>790</v>
      </c>
      <c r="F23" s="136"/>
    </row>
    <row r="24" spans="1:7" ht="9.9499999999999993" customHeight="1" x14ac:dyDescent="0.25">
      <c r="E24" s="121"/>
    </row>
    <row r="25" spans="1:7" s="18" customFormat="1" ht="29.25" x14ac:dyDescent="0.35">
      <c r="B25" s="18" t="s">
        <v>122</v>
      </c>
      <c r="D25" s="168"/>
      <c r="E25" s="122"/>
      <c r="F25" s="215">
        <f>F23*E23+F21*E21+F19*E19+F16*E16+F15*E15+F14*E14+F12*E12+F10*E10+F9*E9+F3*E3</f>
        <v>0</v>
      </c>
      <c r="G25" s="215"/>
    </row>
  </sheetData>
  <sheetProtection algorithmName="SHA-512" hashValue="r1pwg2Hiiky06hWzSmXpKbqXDnISWo2ILguhsMhknyo4TRN3pRMo3bEp29Pr89zJyypPZqyf1+rljOdJmE4y4A==" saltValue="sRHHN5/ebTOoh5lPmq/l+Q==" spinCount="100000" sheet="1" objects="1" scenarios="1"/>
  <mergeCells count="12">
    <mergeCell ref="F25:G25"/>
    <mergeCell ref="B9:B10"/>
    <mergeCell ref="B13:C13"/>
    <mergeCell ref="B14:B17"/>
    <mergeCell ref="B22:B23"/>
    <mergeCell ref="B20:C20"/>
    <mergeCell ref="B21:C21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437D-E101-4BA4-9F84-72F85D1C3CCB}">
  <sheetPr>
    <tabColor rgb="FF203864"/>
  </sheetPr>
  <dimension ref="A1:S26"/>
  <sheetViews>
    <sheetView showGridLines="0" workbookViewId="0">
      <selection activeCell="K24" sqref="K24"/>
    </sheetView>
  </sheetViews>
  <sheetFormatPr baseColWidth="10" defaultColWidth="11.42578125" defaultRowHeight="31.5" x14ac:dyDescent="0.5"/>
  <cols>
    <col min="1" max="1" width="4.5703125" customWidth="1"/>
    <col min="2" max="2" width="9" style="47" customWidth="1"/>
    <col min="3" max="3" width="4.5703125" customWidth="1"/>
    <col min="4" max="4" width="11.5703125" style="10" customWidth="1"/>
    <col min="5" max="5" width="19.5703125" style="10" customWidth="1"/>
    <col min="6" max="6" width="13.42578125" bestFit="1" customWidth="1"/>
    <col min="7" max="7" width="4.5703125" customWidth="1"/>
    <col min="8" max="8" width="3.140625" customWidth="1"/>
    <col min="9" max="9" width="4.5703125" customWidth="1"/>
    <col min="10" max="10" width="11.5703125" customWidth="1"/>
    <col min="11" max="11" width="16" customWidth="1"/>
    <col min="12" max="12" width="13.42578125" bestFit="1" customWidth="1"/>
    <col min="13" max="13" width="4.5703125" customWidth="1"/>
    <col min="14" max="14" width="3.140625" customWidth="1"/>
    <col min="15" max="15" width="4.5703125" customWidth="1"/>
    <col min="16" max="16" width="11.5703125" customWidth="1"/>
    <col min="17" max="17" width="12.140625" customWidth="1"/>
    <col min="18" max="18" width="12.5703125" bestFit="1" customWidth="1"/>
    <col min="19" max="19" width="4.5703125" customWidth="1"/>
  </cols>
  <sheetData>
    <row r="1" spans="1:19" s="100" customFormat="1" ht="33.75" customHeight="1" x14ac:dyDescent="0.25">
      <c r="B1" s="100" t="s">
        <v>157</v>
      </c>
      <c r="G1" s="134" t="s">
        <v>167</v>
      </c>
      <c r="I1" s="164"/>
      <c r="M1" s="134" t="s">
        <v>167</v>
      </c>
      <c r="S1" s="134" t="s">
        <v>167</v>
      </c>
    </row>
    <row r="2" spans="1:19" ht="9.9499999999999993" customHeight="1" thickBot="1" x14ac:dyDescent="0.3">
      <c r="A2" s="221" t="s">
        <v>158</v>
      </c>
      <c r="B2" s="221"/>
      <c r="D2"/>
      <c r="E2"/>
      <c r="F2" s="9"/>
      <c r="G2" s="126"/>
    </row>
    <row r="3" spans="1:19" s="25" customFormat="1" ht="21.95" customHeight="1" thickBot="1" x14ac:dyDescent="0.4">
      <c r="A3" s="221"/>
      <c r="B3" s="221"/>
      <c r="C3" s="26" t="s">
        <v>161</v>
      </c>
      <c r="D3" s="27"/>
      <c r="E3" s="27"/>
      <c r="F3" s="28">
        <v>3500</v>
      </c>
      <c r="G3" s="123"/>
      <c r="I3" s="26" t="s">
        <v>238</v>
      </c>
      <c r="J3" s="27"/>
      <c r="K3" s="27"/>
      <c r="L3" s="28">
        <v>2300</v>
      </c>
      <c r="M3" s="123"/>
      <c r="N3" s="127"/>
      <c r="O3" s="26" t="s">
        <v>176</v>
      </c>
      <c r="P3" s="27"/>
      <c r="Q3" s="27"/>
      <c r="R3" s="28">
        <v>750</v>
      </c>
      <c r="S3" s="123"/>
    </row>
    <row r="4" spans="1:19" s="1" customFormat="1" ht="12.75" x14ac:dyDescent="0.2">
      <c r="A4" s="221"/>
      <c r="B4" s="221"/>
      <c r="C4" s="128"/>
      <c r="D4" s="53" t="s">
        <v>125</v>
      </c>
      <c r="F4" s="129"/>
      <c r="G4" s="101"/>
      <c r="I4" s="128"/>
      <c r="J4" s="53" t="s">
        <v>130</v>
      </c>
      <c r="L4" s="129"/>
    </row>
    <row r="5" spans="1:19" s="1" customFormat="1" ht="12.75" x14ac:dyDescent="0.2">
      <c r="A5" s="221"/>
      <c r="B5" s="221"/>
      <c r="C5" s="128"/>
      <c r="D5" s="53" t="s">
        <v>126</v>
      </c>
      <c r="F5" s="129"/>
      <c r="G5" s="101"/>
      <c r="I5" s="128"/>
      <c r="J5" s="53" t="s">
        <v>131</v>
      </c>
      <c r="L5" s="129"/>
    </row>
    <row r="6" spans="1:19" s="1" customFormat="1" ht="15.6" customHeight="1" x14ac:dyDescent="0.2">
      <c r="A6" s="221"/>
      <c r="B6" s="221"/>
      <c r="C6" s="128"/>
      <c r="D6" s="53" t="s">
        <v>129</v>
      </c>
      <c r="F6" s="129"/>
      <c r="G6" s="101"/>
      <c r="I6" s="128"/>
      <c r="J6" s="53" t="s">
        <v>132</v>
      </c>
      <c r="L6" s="129"/>
    </row>
    <row r="7" spans="1:19" s="1" customFormat="1" ht="15.6" customHeight="1" x14ac:dyDescent="0.2">
      <c r="A7" s="221"/>
      <c r="B7" s="221"/>
      <c r="C7" s="128"/>
      <c r="D7" s="53" t="s">
        <v>127</v>
      </c>
      <c r="F7" s="129"/>
      <c r="G7" s="101"/>
      <c r="I7" s="128"/>
      <c r="J7" s="53" t="s">
        <v>133</v>
      </c>
      <c r="L7" s="129"/>
    </row>
    <row r="8" spans="1:19" s="1" customFormat="1" ht="15.95" customHeight="1" thickBot="1" x14ac:dyDescent="0.25">
      <c r="A8" s="221"/>
      <c r="B8" s="221"/>
      <c r="C8" s="130"/>
      <c r="D8" s="98" t="s">
        <v>128</v>
      </c>
      <c r="E8" s="99"/>
      <c r="F8" s="131"/>
      <c r="G8" s="101"/>
      <c r="I8" s="128"/>
      <c r="J8" s="53" t="s">
        <v>127</v>
      </c>
      <c r="L8" s="129"/>
    </row>
    <row r="9" spans="1:19" s="30" customFormat="1" ht="15.95" customHeight="1" thickBot="1" x14ac:dyDescent="0.3">
      <c r="A9" s="221"/>
      <c r="B9" s="221"/>
      <c r="C9" s="201" t="s">
        <v>252</v>
      </c>
      <c r="D9" s="202"/>
      <c r="E9" s="202"/>
      <c r="F9" s="203">
        <v>275</v>
      </c>
      <c r="G9" s="204"/>
      <c r="I9" s="34"/>
      <c r="J9" s="98" t="s">
        <v>134</v>
      </c>
      <c r="K9" s="36"/>
      <c r="L9" s="37"/>
    </row>
    <row r="10" spans="1:19" s="30" customFormat="1" ht="6" customHeight="1" x14ac:dyDescent="0.25">
      <c r="A10" s="221"/>
      <c r="B10" s="221"/>
      <c r="D10" s="32"/>
      <c r="F10" s="38"/>
      <c r="G10" s="41"/>
      <c r="J10" s="32"/>
      <c r="L10" s="38"/>
    </row>
    <row r="11" spans="1:19" s="42" customFormat="1" ht="6" customHeight="1" x14ac:dyDescent="0.45">
      <c r="B11" s="49"/>
      <c r="D11" s="43"/>
      <c r="F11" s="44"/>
      <c r="G11" s="44"/>
      <c r="J11" s="43"/>
      <c r="L11" s="44"/>
    </row>
    <row r="12" spans="1:19" s="30" customFormat="1" ht="6" customHeight="1" thickBot="1" x14ac:dyDescent="0.3">
      <c r="A12" s="221" t="s">
        <v>160</v>
      </c>
      <c r="B12" s="221"/>
      <c r="D12" s="32"/>
      <c r="F12" s="38"/>
      <c r="G12" s="41"/>
    </row>
    <row r="13" spans="1:19" s="30" customFormat="1" ht="21.95" customHeight="1" thickBot="1" x14ac:dyDescent="0.3">
      <c r="A13" s="221"/>
      <c r="B13" s="221"/>
      <c r="C13" s="26" t="s">
        <v>162</v>
      </c>
      <c r="D13" s="27"/>
      <c r="E13" s="27"/>
      <c r="F13" s="28">
        <v>2900</v>
      </c>
      <c r="G13" s="123"/>
      <c r="I13" s="26" t="s">
        <v>163</v>
      </c>
      <c r="J13" s="27"/>
      <c r="K13" s="27"/>
      <c r="L13" s="28">
        <v>2470</v>
      </c>
      <c r="M13" s="123"/>
      <c r="N13" s="185"/>
      <c r="O13" s="39"/>
      <c r="P13" s="39"/>
      <c r="Q13" s="39"/>
      <c r="R13" s="40"/>
      <c r="S13" s="127"/>
    </row>
    <row r="14" spans="1:19" s="1" customFormat="1" ht="13.5" thickBot="1" x14ac:dyDescent="0.25">
      <c r="A14" s="221"/>
      <c r="B14" s="221"/>
      <c r="C14" s="132"/>
      <c r="D14" s="132"/>
      <c r="E14" s="132"/>
      <c r="F14" s="133"/>
      <c r="G14" s="133"/>
      <c r="I14" s="130"/>
      <c r="J14" s="98" t="s">
        <v>213</v>
      </c>
      <c r="K14" s="99"/>
      <c r="L14" s="131"/>
    </row>
    <row r="15" spans="1:19" s="30" customFormat="1" ht="6" customHeight="1" x14ac:dyDescent="0.25">
      <c r="A15" s="221"/>
      <c r="B15" s="221"/>
      <c r="C15" s="39"/>
      <c r="D15" s="39"/>
      <c r="E15" s="39"/>
      <c r="F15" s="40"/>
      <c r="G15" s="40"/>
      <c r="J15" s="32"/>
      <c r="L15" s="38"/>
    </row>
    <row r="16" spans="1:19" s="42" customFormat="1" ht="6" customHeight="1" x14ac:dyDescent="0.45">
      <c r="B16" s="49"/>
      <c r="C16" s="45"/>
      <c r="D16" s="45"/>
      <c r="E16" s="45"/>
      <c r="F16" s="46"/>
      <c r="G16" s="46"/>
      <c r="J16" s="43"/>
      <c r="L16" s="44"/>
    </row>
    <row r="17" spans="1:19" s="30" customFormat="1" ht="6" customHeight="1" thickBot="1" x14ac:dyDescent="0.3">
      <c r="A17" s="221" t="s">
        <v>159</v>
      </c>
      <c r="B17" s="221"/>
      <c r="C17" s="39"/>
      <c r="D17" s="39"/>
      <c r="E17" s="39"/>
      <c r="F17" s="40"/>
      <c r="G17" s="40"/>
    </row>
    <row r="18" spans="1:19" s="30" customFormat="1" ht="21.95" customHeight="1" thickBot="1" x14ac:dyDescent="0.3">
      <c r="A18" s="221"/>
      <c r="B18" s="221"/>
      <c r="C18" s="26" t="s">
        <v>239</v>
      </c>
      <c r="D18" s="27"/>
      <c r="E18" s="27"/>
      <c r="F18" s="28">
        <v>2693</v>
      </c>
      <c r="G18" s="123"/>
      <c r="I18" s="39"/>
      <c r="J18" s="39"/>
      <c r="K18" s="39"/>
      <c r="L18" s="40"/>
      <c r="M18" s="127"/>
      <c r="N18" s="127"/>
    </row>
    <row r="19" spans="1:19" s="1" customFormat="1" ht="12.75" x14ac:dyDescent="0.2">
      <c r="A19" s="221"/>
      <c r="B19" s="221"/>
      <c r="C19" s="128"/>
      <c r="D19" s="53" t="s">
        <v>135</v>
      </c>
      <c r="F19" s="129"/>
      <c r="G19" s="101"/>
      <c r="J19" s="53"/>
      <c r="L19" s="101"/>
    </row>
    <row r="20" spans="1:19" s="1" customFormat="1" ht="12.75" x14ac:dyDescent="0.2">
      <c r="A20" s="221"/>
      <c r="B20" s="221"/>
      <c r="C20" s="128"/>
      <c r="D20" s="53" t="s">
        <v>136</v>
      </c>
      <c r="F20" s="129"/>
      <c r="G20" s="101"/>
      <c r="J20" s="53"/>
      <c r="L20" s="101"/>
    </row>
    <row r="21" spans="1:19" s="1" customFormat="1" ht="13.5" thickBot="1" x14ac:dyDescent="0.25">
      <c r="A21" s="221"/>
      <c r="B21" s="221"/>
      <c r="C21" s="130"/>
      <c r="D21" s="98" t="s">
        <v>137</v>
      </c>
      <c r="E21" s="99"/>
      <c r="F21" s="131"/>
      <c r="G21" s="101"/>
      <c r="J21" s="53"/>
      <c r="L21" s="101"/>
    </row>
    <row r="22" spans="1:19" ht="9.9499999999999993" customHeight="1" x14ac:dyDescent="0.5">
      <c r="C22" s="39"/>
      <c r="D22" s="39"/>
      <c r="E22" s="39"/>
      <c r="F22" s="40"/>
      <c r="G22" s="40"/>
    </row>
    <row r="23" spans="1:19" s="18" customFormat="1" ht="29.25" x14ac:dyDescent="0.35">
      <c r="B23" s="18" t="s">
        <v>122</v>
      </c>
      <c r="D23" s="122"/>
      <c r="E23" s="208"/>
      <c r="F23" s="208"/>
      <c r="G23" s="208"/>
      <c r="R23" s="205">
        <f>G3*F3+M3*L3+G13*F13+G18*F18+M13*L13+M18*L18+S13*R13+S3*R3+F9*G9</f>
        <v>0</v>
      </c>
      <c r="S23" s="205"/>
    </row>
    <row r="24" spans="1:19" x14ac:dyDescent="0.5">
      <c r="B24" s="48"/>
      <c r="C24" s="30"/>
      <c r="D24" s="32"/>
      <c r="E24" s="30"/>
      <c r="F24" s="41"/>
      <c r="G24" s="41"/>
    </row>
    <row r="25" spans="1:19" x14ac:dyDescent="0.5">
      <c r="B25" s="48"/>
      <c r="C25" s="30"/>
      <c r="D25" s="32"/>
      <c r="E25" s="30"/>
      <c r="F25" s="41"/>
      <c r="G25" s="41"/>
    </row>
    <row r="26" spans="1:19" x14ac:dyDescent="0.5">
      <c r="C26" s="30"/>
      <c r="D26" s="32"/>
      <c r="E26" s="30"/>
      <c r="F26" s="41"/>
      <c r="G26" s="41"/>
    </row>
  </sheetData>
  <sheetProtection algorithmName="SHA-512" hashValue="09AeqNaG3WOTctOkl/dRVUhKezZ4RwKBsV2zJIRpmtjC5LgeBQAB6LZTrvkdc/zhQrzsDCWFlSQeSxXivlT8jA==" saltValue="w9a+i4sV0g7/swO79NsNwg==" spinCount="100000" sheet="1" objects="1" scenarios="1"/>
  <mergeCells count="5">
    <mergeCell ref="E23:G23"/>
    <mergeCell ref="R23:S23"/>
    <mergeCell ref="A2:B10"/>
    <mergeCell ref="A12:B15"/>
    <mergeCell ref="A17:B2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9890-85AC-4D62-AFB6-97BB675359BC}">
  <sheetPr>
    <tabColor rgb="FF203864"/>
    <pageSetUpPr fitToPage="1"/>
  </sheetPr>
  <dimension ref="A1:K39"/>
  <sheetViews>
    <sheetView showGridLines="0" workbookViewId="0">
      <pane ySplit="2" topLeftCell="A3" activePane="bottomLeft" state="frozen"/>
      <selection activeCell="H17" sqref="H17"/>
      <selection pane="bottomLeft" activeCell="H2" sqref="H2"/>
    </sheetView>
  </sheetViews>
  <sheetFormatPr baseColWidth="10" defaultColWidth="11.42578125" defaultRowHeight="15" x14ac:dyDescent="0.25"/>
  <cols>
    <col min="1" max="1" width="4.5703125" style="3" customWidth="1"/>
    <col min="2" max="2" width="8.28515625" style="50" customWidth="1"/>
    <col min="3" max="3" width="18.5703125" style="3" bestFit="1" customWidth="1"/>
    <col min="4" max="4" width="59.42578125" style="3" bestFit="1" customWidth="1"/>
    <col min="5" max="5" width="4.28515625" style="4" bestFit="1" customWidth="1"/>
    <col min="6" max="6" width="9.140625" style="4" bestFit="1" customWidth="1"/>
    <col min="7" max="7" width="9.28515625" style="4" bestFit="1" customWidth="1"/>
    <col min="8" max="8" width="72.7109375" style="3" bestFit="1" customWidth="1"/>
    <col min="9" max="9" width="11.42578125" style="2"/>
    <col min="10" max="10" width="25.140625" style="3" bestFit="1" customWidth="1"/>
    <col min="11" max="16384" width="11.42578125" style="3"/>
  </cols>
  <sheetData>
    <row r="1" spans="1:9" s="100" customFormat="1" ht="33.75" customHeight="1" x14ac:dyDescent="0.25">
      <c r="B1" s="100" t="s">
        <v>164</v>
      </c>
      <c r="H1" s="165">
        <v>3750</v>
      </c>
    </row>
    <row r="2" spans="1:9" s="72" customFormat="1" ht="36.75" thickBot="1" x14ac:dyDescent="0.25">
      <c r="B2" s="71"/>
      <c r="C2" s="87" t="s">
        <v>71</v>
      </c>
      <c r="D2" s="87" t="s">
        <v>72</v>
      </c>
      <c r="E2" s="88" t="s">
        <v>73</v>
      </c>
      <c r="F2" s="87" t="s">
        <v>165</v>
      </c>
      <c r="G2" s="87" t="s">
        <v>74</v>
      </c>
      <c r="H2" s="87" t="s">
        <v>75</v>
      </c>
      <c r="I2" s="71"/>
    </row>
    <row r="3" spans="1:9" s="52" customFormat="1" ht="25.5" x14ac:dyDescent="0.25">
      <c r="A3" s="222" t="s">
        <v>100</v>
      </c>
      <c r="B3" s="222"/>
      <c r="C3" s="91" t="s">
        <v>76</v>
      </c>
      <c r="D3" s="78" t="s">
        <v>214</v>
      </c>
      <c r="E3" s="67">
        <v>1</v>
      </c>
      <c r="F3" s="62">
        <v>23</v>
      </c>
      <c r="G3" s="62">
        <v>6</v>
      </c>
      <c r="H3" s="137" t="s">
        <v>94</v>
      </c>
      <c r="I3" s="51"/>
    </row>
    <row r="4" spans="1:9" s="58" customFormat="1" ht="25.5" x14ac:dyDescent="0.25">
      <c r="A4" s="224"/>
      <c r="B4" s="224"/>
      <c r="C4" s="83" t="s">
        <v>101</v>
      </c>
      <c r="D4" s="81" t="s">
        <v>224</v>
      </c>
      <c r="E4" s="63">
        <v>1</v>
      </c>
      <c r="F4" s="56">
        <v>16</v>
      </c>
      <c r="G4" s="56">
        <v>8</v>
      </c>
      <c r="H4" s="138" t="s">
        <v>86</v>
      </c>
      <c r="I4" s="57"/>
    </row>
    <row r="5" spans="1:9" s="52" customFormat="1" ht="14.45" customHeight="1" x14ac:dyDescent="0.2">
      <c r="A5" s="224"/>
      <c r="B5" s="224"/>
      <c r="C5" s="84" t="s">
        <v>85</v>
      </c>
      <c r="D5" s="80" t="s">
        <v>215</v>
      </c>
      <c r="E5" s="60">
        <v>2</v>
      </c>
      <c r="F5" s="61">
        <v>7</v>
      </c>
      <c r="G5" s="61">
        <v>4</v>
      </c>
      <c r="H5" s="80"/>
      <c r="I5" s="51"/>
    </row>
    <row r="6" spans="1:9" s="58" customFormat="1" ht="14.45" customHeight="1" x14ac:dyDescent="0.25">
      <c r="A6" s="224"/>
      <c r="B6" s="224"/>
      <c r="C6" s="83" t="s">
        <v>103</v>
      </c>
      <c r="D6" s="81" t="s">
        <v>215</v>
      </c>
      <c r="E6" s="63">
        <v>1</v>
      </c>
      <c r="F6" s="56">
        <v>3</v>
      </c>
      <c r="G6" s="56">
        <v>4</v>
      </c>
      <c r="H6" s="138"/>
      <c r="I6" s="57"/>
    </row>
    <row r="7" spans="1:9" s="52" customFormat="1" ht="14.45" customHeight="1" x14ac:dyDescent="0.2">
      <c r="A7" s="224"/>
      <c r="B7" s="224"/>
      <c r="C7" s="91" t="s">
        <v>80</v>
      </c>
      <c r="D7" s="80" t="s">
        <v>216</v>
      </c>
      <c r="E7" s="60">
        <v>1</v>
      </c>
      <c r="F7" s="61">
        <v>6</v>
      </c>
      <c r="G7" s="61">
        <v>4</v>
      </c>
      <c r="H7" s="137"/>
      <c r="I7" s="51"/>
    </row>
    <row r="8" spans="1:9" s="58" customFormat="1" ht="14.45" customHeight="1" x14ac:dyDescent="0.2">
      <c r="A8" s="224"/>
      <c r="B8" s="224"/>
      <c r="C8" s="83" t="s">
        <v>81</v>
      </c>
      <c r="D8" s="79" t="s">
        <v>214</v>
      </c>
      <c r="E8" s="54">
        <v>1</v>
      </c>
      <c r="F8" s="55">
        <v>8.5</v>
      </c>
      <c r="G8" s="55">
        <v>6</v>
      </c>
      <c r="H8" s="138"/>
      <c r="I8" s="57"/>
    </row>
    <row r="9" spans="1:9" s="52" customFormat="1" ht="14.45" customHeight="1" x14ac:dyDescent="0.2">
      <c r="A9" s="224"/>
      <c r="B9" s="224"/>
      <c r="C9" s="91" t="s">
        <v>82</v>
      </c>
      <c r="D9" s="80" t="s">
        <v>214</v>
      </c>
      <c r="E9" s="60">
        <v>1</v>
      </c>
      <c r="F9" s="61">
        <v>11.5</v>
      </c>
      <c r="G9" s="61">
        <v>6</v>
      </c>
      <c r="H9" s="137"/>
      <c r="I9" s="51"/>
    </row>
    <row r="10" spans="1:9" s="58" customFormat="1" ht="14.45" customHeight="1" x14ac:dyDescent="0.2">
      <c r="A10" s="224"/>
      <c r="B10" s="224"/>
      <c r="C10" s="83" t="s">
        <v>83</v>
      </c>
      <c r="D10" s="79" t="s">
        <v>214</v>
      </c>
      <c r="E10" s="54">
        <v>1</v>
      </c>
      <c r="F10" s="55">
        <v>8</v>
      </c>
      <c r="G10" s="55">
        <v>6</v>
      </c>
      <c r="H10" s="138"/>
      <c r="I10" s="57"/>
    </row>
    <row r="11" spans="1:9" s="64" customFormat="1" ht="15" customHeight="1" thickBot="1" x14ac:dyDescent="0.25">
      <c r="A11" s="226"/>
      <c r="B11" s="226"/>
      <c r="C11" s="92" t="s">
        <v>95</v>
      </c>
      <c r="D11" s="82" t="s">
        <v>215</v>
      </c>
      <c r="E11" s="65">
        <v>1</v>
      </c>
      <c r="F11" s="66">
        <v>10</v>
      </c>
      <c r="G11" s="66">
        <v>4</v>
      </c>
      <c r="H11" s="139"/>
      <c r="I11" s="73"/>
    </row>
    <row r="12" spans="1:9" s="58" customFormat="1" ht="25.5" x14ac:dyDescent="0.25">
      <c r="A12" s="222" t="s">
        <v>102</v>
      </c>
      <c r="B12" s="222"/>
      <c r="C12" s="83" t="s">
        <v>77</v>
      </c>
      <c r="D12" s="81" t="s">
        <v>214</v>
      </c>
      <c r="E12" s="63">
        <v>1</v>
      </c>
      <c r="F12" s="56">
        <v>22</v>
      </c>
      <c r="G12" s="56">
        <v>6</v>
      </c>
      <c r="H12" s="138" t="s">
        <v>94</v>
      </c>
      <c r="I12" s="57"/>
    </row>
    <row r="13" spans="1:9" s="52" customFormat="1" ht="25.5" x14ac:dyDescent="0.25">
      <c r="A13" s="224"/>
      <c r="B13" s="224"/>
      <c r="C13" s="91" t="s">
        <v>104</v>
      </c>
      <c r="D13" s="78" t="s">
        <v>214</v>
      </c>
      <c r="E13" s="67">
        <v>2</v>
      </c>
      <c r="F13" s="62">
        <v>8</v>
      </c>
      <c r="G13" s="62">
        <v>8</v>
      </c>
      <c r="H13" s="137" t="s">
        <v>93</v>
      </c>
      <c r="I13" s="51"/>
    </row>
    <row r="14" spans="1:9" s="58" customFormat="1" ht="14.45" customHeight="1" x14ac:dyDescent="0.25">
      <c r="A14" s="224"/>
      <c r="B14" s="224"/>
      <c r="C14" s="83" t="s">
        <v>121</v>
      </c>
      <c r="D14" s="83" t="s">
        <v>214</v>
      </c>
      <c r="E14" s="63">
        <v>1</v>
      </c>
      <c r="F14" s="56">
        <v>6</v>
      </c>
      <c r="G14" s="56">
        <v>6</v>
      </c>
      <c r="H14" s="56"/>
      <c r="I14" s="57"/>
    </row>
    <row r="15" spans="1:9" s="52" customFormat="1" ht="14.45" customHeight="1" x14ac:dyDescent="0.2">
      <c r="A15" s="224"/>
      <c r="B15" s="224"/>
      <c r="C15" s="84" t="s">
        <v>105</v>
      </c>
      <c r="D15" s="80" t="s">
        <v>215</v>
      </c>
      <c r="E15" s="60">
        <v>2</v>
      </c>
      <c r="F15" s="61">
        <v>2.5</v>
      </c>
      <c r="G15" s="61">
        <v>5</v>
      </c>
      <c r="H15" s="80" t="s">
        <v>89</v>
      </c>
      <c r="I15" s="51"/>
    </row>
    <row r="16" spans="1:9" s="58" customFormat="1" ht="14.45" customHeight="1" x14ac:dyDescent="0.2">
      <c r="A16" s="224"/>
      <c r="B16" s="224"/>
      <c r="C16" s="86" t="s">
        <v>223</v>
      </c>
      <c r="D16" s="79" t="s">
        <v>215</v>
      </c>
      <c r="E16" s="54">
        <v>2</v>
      </c>
      <c r="F16" s="55">
        <v>3.5</v>
      </c>
      <c r="G16" s="55">
        <v>5</v>
      </c>
      <c r="H16" s="79"/>
      <c r="I16" s="57"/>
    </row>
    <row r="17" spans="1:11" s="64" customFormat="1" ht="15" customHeight="1" thickBot="1" x14ac:dyDescent="0.25">
      <c r="A17" s="226"/>
      <c r="B17" s="226"/>
      <c r="C17" s="93" t="s">
        <v>106</v>
      </c>
      <c r="D17" s="82" t="s">
        <v>215</v>
      </c>
      <c r="E17" s="65">
        <v>2</v>
      </c>
      <c r="F17" s="66">
        <v>2</v>
      </c>
      <c r="G17" s="66">
        <v>5</v>
      </c>
      <c r="H17" s="82"/>
      <c r="I17" s="73"/>
    </row>
    <row r="18" spans="1:11" s="58" customFormat="1" ht="25.5" x14ac:dyDescent="0.25">
      <c r="A18" s="222" t="s">
        <v>107</v>
      </c>
      <c r="B18" s="222"/>
      <c r="C18" s="83" t="s">
        <v>78</v>
      </c>
      <c r="D18" s="81" t="s">
        <v>214</v>
      </c>
      <c r="E18" s="63">
        <v>1</v>
      </c>
      <c r="F18" s="56">
        <v>27</v>
      </c>
      <c r="G18" s="56">
        <v>6</v>
      </c>
      <c r="H18" s="138" t="s">
        <v>92</v>
      </c>
      <c r="I18" s="57"/>
    </row>
    <row r="19" spans="1:11" s="52" customFormat="1" ht="25.5" x14ac:dyDescent="0.25">
      <c r="A19" s="224"/>
      <c r="B19" s="224"/>
      <c r="C19" s="91" t="s">
        <v>79</v>
      </c>
      <c r="D19" s="78" t="s">
        <v>214</v>
      </c>
      <c r="E19" s="67">
        <v>1</v>
      </c>
      <c r="F19" s="62">
        <v>26</v>
      </c>
      <c r="G19" s="62">
        <v>6</v>
      </c>
      <c r="H19" s="137" t="s">
        <v>92</v>
      </c>
      <c r="I19" s="51"/>
    </row>
    <row r="20" spans="1:11" s="58" customFormat="1" ht="25.5" x14ac:dyDescent="0.25">
      <c r="A20" s="224"/>
      <c r="B20" s="224"/>
      <c r="C20" s="83" t="s">
        <v>84</v>
      </c>
      <c r="D20" s="81" t="s">
        <v>224</v>
      </c>
      <c r="E20" s="63">
        <v>1</v>
      </c>
      <c r="F20" s="56">
        <v>35</v>
      </c>
      <c r="G20" s="56">
        <v>8</v>
      </c>
      <c r="H20" s="81" t="s">
        <v>90</v>
      </c>
      <c r="I20" s="57"/>
    </row>
    <row r="21" spans="1:11" s="52" customFormat="1" ht="25.5" x14ac:dyDescent="0.25">
      <c r="A21" s="224"/>
      <c r="B21" s="224"/>
      <c r="C21" s="91" t="s">
        <v>113</v>
      </c>
      <c r="D21" s="78" t="s">
        <v>214</v>
      </c>
      <c r="E21" s="67">
        <v>2</v>
      </c>
      <c r="F21" s="62">
        <v>13</v>
      </c>
      <c r="G21" s="62">
        <v>8</v>
      </c>
      <c r="H21" s="137" t="s">
        <v>91</v>
      </c>
      <c r="I21" s="51"/>
    </row>
    <row r="22" spans="1:11" s="58" customFormat="1" ht="25.5" x14ac:dyDescent="0.25">
      <c r="A22" s="224"/>
      <c r="B22" s="224"/>
      <c r="C22" s="83" t="s">
        <v>114</v>
      </c>
      <c r="D22" s="81" t="s">
        <v>214</v>
      </c>
      <c r="E22" s="63">
        <v>1</v>
      </c>
      <c r="F22" s="56">
        <v>18</v>
      </c>
      <c r="G22" s="56">
        <v>5</v>
      </c>
      <c r="H22" s="138" t="s">
        <v>92</v>
      </c>
      <c r="I22" s="57"/>
      <c r="J22" s="19"/>
      <c r="K22" s="57"/>
    </row>
    <row r="23" spans="1:11" s="64" customFormat="1" ht="15" customHeight="1" thickBot="1" x14ac:dyDescent="0.3">
      <c r="A23" s="226"/>
      <c r="B23" s="226"/>
      <c r="C23" s="93" t="s">
        <v>115</v>
      </c>
      <c r="D23" s="82" t="s">
        <v>215</v>
      </c>
      <c r="E23" s="65">
        <v>2</v>
      </c>
      <c r="F23" s="66">
        <v>4</v>
      </c>
      <c r="G23" s="66">
        <v>5</v>
      </c>
      <c r="H23" s="82" t="s">
        <v>89</v>
      </c>
      <c r="I23" s="73"/>
      <c r="J23" s="74"/>
    </row>
    <row r="24" spans="1:11" s="58" customFormat="1" ht="14.45" customHeight="1" x14ac:dyDescent="0.25">
      <c r="A24" s="222" t="s">
        <v>108</v>
      </c>
      <c r="B24" s="222"/>
      <c r="C24" s="94" t="s">
        <v>116</v>
      </c>
      <c r="D24" s="79" t="s">
        <v>214</v>
      </c>
      <c r="E24" s="54">
        <v>1</v>
      </c>
      <c r="F24" s="55">
        <v>6.5</v>
      </c>
      <c r="G24" s="55">
        <v>4</v>
      </c>
      <c r="H24" s="81"/>
      <c r="I24" s="57"/>
      <c r="J24" s="19"/>
    </row>
    <row r="25" spans="1:11" s="52" customFormat="1" ht="14.45" customHeight="1" x14ac:dyDescent="0.25">
      <c r="A25" s="224"/>
      <c r="B25" s="224"/>
      <c r="C25" s="95" t="s">
        <v>109</v>
      </c>
      <c r="D25" s="80" t="s">
        <v>217</v>
      </c>
      <c r="E25" s="60">
        <v>1</v>
      </c>
      <c r="F25" s="61">
        <v>2.5</v>
      </c>
      <c r="G25" s="61">
        <v>8</v>
      </c>
      <c r="H25" s="78"/>
      <c r="I25" s="51"/>
      <c r="J25" s="22"/>
    </row>
    <row r="26" spans="1:11" s="58" customFormat="1" ht="14.45" customHeight="1" x14ac:dyDescent="0.25">
      <c r="A26" s="224"/>
      <c r="B26" s="224"/>
      <c r="C26" s="94" t="s">
        <v>111</v>
      </c>
      <c r="D26" s="79" t="s">
        <v>218</v>
      </c>
      <c r="E26" s="54">
        <v>1</v>
      </c>
      <c r="F26" s="55">
        <v>2</v>
      </c>
      <c r="G26" s="55">
        <v>6</v>
      </c>
      <c r="H26" s="81"/>
      <c r="I26" s="57"/>
      <c r="J26" s="19"/>
    </row>
    <row r="27" spans="1:11" s="64" customFormat="1" ht="15" customHeight="1" thickBot="1" x14ac:dyDescent="0.3">
      <c r="A27" s="226"/>
      <c r="B27" s="226"/>
      <c r="C27" s="96" t="s">
        <v>110</v>
      </c>
      <c r="D27" s="82" t="s">
        <v>216</v>
      </c>
      <c r="E27" s="65">
        <v>1</v>
      </c>
      <c r="F27" s="66">
        <v>10</v>
      </c>
      <c r="G27" s="66">
        <v>6</v>
      </c>
      <c r="H27" s="140"/>
      <c r="I27" s="73"/>
      <c r="J27" s="74"/>
    </row>
    <row r="28" spans="1:11" s="52" customFormat="1" ht="14.45" customHeight="1" x14ac:dyDescent="0.25">
      <c r="A28" s="224" t="s">
        <v>112</v>
      </c>
      <c r="B28" s="224"/>
      <c r="C28" s="84" t="s">
        <v>87</v>
      </c>
      <c r="D28" s="84" t="s">
        <v>216</v>
      </c>
      <c r="E28" s="60">
        <v>1</v>
      </c>
      <c r="F28" s="61">
        <v>18</v>
      </c>
      <c r="G28" s="61">
        <v>4</v>
      </c>
      <c r="H28" s="78"/>
      <c r="I28" s="51"/>
      <c r="J28" s="22"/>
    </row>
    <row r="29" spans="1:11" s="76" customFormat="1" ht="15" customHeight="1" thickBot="1" x14ac:dyDescent="0.3">
      <c r="A29" s="226"/>
      <c r="B29" s="226"/>
      <c r="C29" s="85" t="s">
        <v>88</v>
      </c>
      <c r="D29" s="188" t="s">
        <v>215</v>
      </c>
      <c r="E29" s="69">
        <v>1</v>
      </c>
      <c r="F29" s="70">
        <v>5</v>
      </c>
      <c r="G29" s="70">
        <v>4</v>
      </c>
      <c r="H29" s="141"/>
      <c r="I29" s="75"/>
      <c r="J29" s="77"/>
    </row>
    <row r="30" spans="1:11" s="59" customFormat="1" ht="14.45" customHeight="1" x14ac:dyDescent="0.25">
      <c r="A30" s="222" t="s">
        <v>68</v>
      </c>
      <c r="B30" s="222"/>
      <c r="C30" s="84" t="s">
        <v>117</v>
      </c>
      <c r="D30" s="80" t="s">
        <v>214</v>
      </c>
      <c r="E30" s="60">
        <v>2</v>
      </c>
      <c r="F30" s="61">
        <v>8</v>
      </c>
      <c r="G30" s="61">
        <v>8</v>
      </c>
      <c r="H30" s="84"/>
      <c r="I30" s="51"/>
      <c r="J30" s="22"/>
    </row>
    <row r="31" spans="1:11" s="53" customFormat="1" ht="14.45" customHeight="1" x14ac:dyDescent="0.25">
      <c r="A31" s="224"/>
      <c r="B31" s="224"/>
      <c r="C31" s="86" t="s">
        <v>118</v>
      </c>
      <c r="D31" s="79" t="s">
        <v>216</v>
      </c>
      <c r="E31" s="54">
        <v>2</v>
      </c>
      <c r="F31" s="55">
        <v>3.5</v>
      </c>
      <c r="G31" s="55">
        <v>5</v>
      </c>
      <c r="H31" s="86"/>
      <c r="I31" s="57"/>
      <c r="J31" s="19"/>
    </row>
    <row r="32" spans="1:11" s="68" customFormat="1" ht="15" customHeight="1" thickBot="1" x14ac:dyDescent="0.3">
      <c r="A32" s="226"/>
      <c r="B32" s="226"/>
      <c r="C32" s="93" t="s">
        <v>219</v>
      </c>
      <c r="D32" s="82" t="s">
        <v>216</v>
      </c>
      <c r="E32" s="65">
        <v>2</v>
      </c>
      <c r="F32" s="66">
        <v>1.5</v>
      </c>
      <c r="G32" s="66">
        <v>4</v>
      </c>
      <c r="H32" s="93"/>
      <c r="I32" s="73"/>
      <c r="J32" s="74"/>
    </row>
    <row r="33" spans="1:10" s="58" customFormat="1" ht="14.45" customHeight="1" x14ac:dyDescent="0.25">
      <c r="A33" s="222" t="s">
        <v>99</v>
      </c>
      <c r="B33" s="223"/>
      <c r="C33" s="94" t="s">
        <v>283</v>
      </c>
      <c r="D33" s="79" t="s">
        <v>284</v>
      </c>
      <c r="E33" s="54">
        <v>1</v>
      </c>
      <c r="F33" s="55">
        <v>15</v>
      </c>
      <c r="G33" s="55">
        <v>8</v>
      </c>
      <c r="H33" s="81" t="s">
        <v>285</v>
      </c>
      <c r="I33" s="57"/>
      <c r="J33" s="19"/>
    </row>
    <row r="34" spans="1:10" s="59" customFormat="1" ht="14.45" customHeight="1" x14ac:dyDescent="0.25">
      <c r="A34" s="224"/>
      <c r="B34" s="225"/>
      <c r="C34" s="84" t="s">
        <v>119</v>
      </c>
      <c r="D34" s="84" t="s">
        <v>220</v>
      </c>
      <c r="E34" s="60">
        <v>1</v>
      </c>
      <c r="F34" s="61">
        <v>10</v>
      </c>
      <c r="G34" s="61">
        <v>10</v>
      </c>
      <c r="H34" s="91"/>
      <c r="I34" s="51"/>
      <c r="J34" s="22"/>
    </row>
    <row r="35" spans="1:10" s="58" customFormat="1" ht="14.45" customHeight="1" x14ac:dyDescent="0.25">
      <c r="A35" s="224"/>
      <c r="B35" s="225"/>
      <c r="C35" s="86" t="s">
        <v>120</v>
      </c>
      <c r="D35" s="86" t="s">
        <v>220</v>
      </c>
      <c r="E35" s="54">
        <v>2</v>
      </c>
      <c r="F35" s="55">
        <v>5</v>
      </c>
      <c r="G35" s="55">
        <v>10</v>
      </c>
      <c r="H35" s="83"/>
      <c r="I35" s="57"/>
      <c r="J35" s="19"/>
    </row>
    <row r="36" spans="1:10" s="59" customFormat="1" ht="14.45" customHeight="1" x14ac:dyDescent="0.25">
      <c r="A36" s="224"/>
      <c r="B36" s="225"/>
      <c r="C36" s="84" t="s">
        <v>21</v>
      </c>
      <c r="D36" s="84" t="s">
        <v>221</v>
      </c>
      <c r="E36" s="60">
        <v>2</v>
      </c>
      <c r="F36" s="61">
        <v>5.5</v>
      </c>
      <c r="G36" s="61">
        <v>6</v>
      </c>
      <c r="H36" s="91" t="s">
        <v>96</v>
      </c>
      <c r="I36" s="51"/>
      <c r="J36" s="22"/>
    </row>
    <row r="37" spans="1:10" s="58" customFormat="1" ht="14.45" customHeight="1" x14ac:dyDescent="0.2">
      <c r="A37" s="224"/>
      <c r="B37" s="225"/>
      <c r="C37" s="86" t="s">
        <v>97</v>
      </c>
      <c r="D37" s="79" t="s">
        <v>222</v>
      </c>
      <c r="E37" s="54">
        <v>4</v>
      </c>
      <c r="F37" s="55">
        <v>3.5</v>
      </c>
      <c r="G37" s="55">
        <v>5</v>
      </c>
      <c r="H37" s="79"/>
      <c r="I37" s="57"/>
    </row>
    <row r="38" spans="1:10" s="64" customFormat="1" ht="15" customHeight="1" thickBot="1" x14ac:dyDescent="0.25">
      <c r="A38" s="226"/>
      <c r="B38" s="227"/>
      <c r="C38" s="93" t="s">
        <v>98</v>
      </c>
      <c r="D38" s="82" t="s">
        <v>221</v>
      </c>
      <c r="E38" s="65">
        <v>6</v>
      </c>
      <c r="F38" s="66">
        <v>0.8</v>
      </c>
      <c r="G38" s="66">
        <v>3</v>
      </c>
      <c r="H38" s="82"/>
      <c r="I38" s="73"/>
    </row>
    <row r="39" spans="1:10" s="6" customFormat="1" x14ac:dyDescent="0.25">
      <c r="B39" s="89"/>
      <c r="I39" s="5"/>
      <c r="J39" s="90"/>
    </row>
  </sheetData>
  <sheetProtection algorithmName="SHA-512" hashValue="zCX4SUchOY0uqFkLQ2LRls7NXlO3MDUdcqk236A+lYJS1AV6FWMuok2qtB2e2xngxQ0d8RA0RG7AYXQo5PZJxg==" saltValue="b0vvC385H8SSQCvRWU95hw==" spinCount="100000" sheet="1" objects="1" scenarios="1"/>
  <mergeCells count="7">
    <mergeCell ref="A33:B38"/>
    <mergeCell ref="A12:B17"/>
    <mergeCell ref="A3:B11"/>
    <mergeCell ref="A30:B32"/>
    <mergeCell ref="A28:B29"/>
    <mergeCell ref="A24:B27"/>
    <mergeCell ref="A18:B23"/>
  </mergeCells>
  <conditionalFormatting sqref="G1:G2 G39:G1048576">
    <cfRule type="cellIs" dxfId="4" priority="1" operator="equal">
      <formula>3</formula>
    </cfRule>
    <cfRule type="cellIs" dxfId="3" priority="2" operator="equal">
      <formula>8</formula>
    </cfRule>
    <cfRule type="cellIs" dxfId="2" priority="3" operator="equal">
      <formula>5</formula>
    </cfRule>
    <cfRule type="cellIs" dxfId="1" priority="4" operator="equal">
      <formula>6</formula>
    </cfRule>
    <cfRule type="cellIs" dxfId="0" priority="5" operator="equal">
      <formula>4</formula>
    </cfRule>
  </conditionalFormatting>
  <pageMargins left="0.25" right="0.25" top="0.75" bottom="0.75" header="0.3" footer="0.3"/>
  <pageSetup paperSize="9" scale="7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24C5-8C69-4BF1-8E8F-F79E8EC131C0}">
  <sheetPr>
    <tabColor rgb="FF203864"/>
  </sheetPr>
  <dimension ref="A1:E64"/>
  <sheetViews>
    <sheetView showGridLines="0" zoomScaleNormal="100" workbookViewId="0">
      <selection activeCell="D16" sqref="D16"/>
    </sheetView>
  </sheetViews>
  <sheetFormatPr baseColWidth="10" defaultRowHeight="15" x14ac:dyDescent="0.25"/>
  <cols>
    <col min="1" max="1" width="4.5703125" customWidth="1"/>
    <col min="2" max="2" width="84.28515625" customWidth="1"/>
    <col min="3" max="3" width="22.42578125" customWidth="1"/>
    <col min="4" max="4" width="15.140625" style="183" bestFit="1" customWidth="1"/>
    <col min="5" max="5" width="1.85546875" style="7" bestFit="1" customWidth="1"/>
  </cols>
  <sheetData>
    <row r="1" spans="2:5" s="100" customFormat="1" ht="33.75" customHeight="1" x14ac:dyDescent="0.25">
      <c r="B1" s="100" t="s">
        <v>250</v>
      </c>
      <c r="C1" s="200">
        <v>2890</v>
      </c>
      <c r="D1" s="184" t="s">
        <v>179</v>
      </c>
    </row>
    <row r="2" spans="2:5" s="20" customFormat="1" ht="9.9499999999999993" customHeight="1" x14ac:dyDescent="0.35">
      <c r="D2" s="180"/>
      <c r="E2" s="21"/>
    </row>
    <row r="3" spans="2:5" s="22" customFormat="1" ht="14.45" customHeight="1" x14ac:dyDescent="0.25">
      <c r="B3" s="22" t="s">
        <v>63</v>
      </c>
      <c r="D3" s="181" t="s">
        <v>211</v>
      </c>
      <c r="E3" s="23">
        <v>1</v>
      </c>
    </row>
    <row r="4" spans="2:5" s="19" customFormat="1" ht="14.45" customHeight="1" x14ac:dyDescent="0.25">
      <c r="B4" s="19" t="s">
        <v>61</v>
      </c>
      <c r="D4" s="182" t="s">
        <v>211</v>
      </c>
      <c r="E4" s="24">
        <v>2</v>
      </c>
    </row>
    <row r="5" spans="2:5" s="22" customFormat="1" ht="14.45" customHeight="1" x14ac:dyDescent="0.25">
      <c r="B5" s="22" t="s">
        <v>38</v>
      </c>
      <c r="D5" s="181" t="s">
        <v>211</v>
      </c>
      <c r="E5" s="23">
        <v>1</v>
      </c>
    </row>
    <row r="6" spans="2:5" s="19" customFormat="1" ht="14.45" customHeight="1" x14ac:dyDescent="0.25">
      <c r="B6" s="19" t="s">
        <v>62</v>
      </c>
      <c r="D6" s="182" t="s">
        <v>211</v>
      </c>
      <c r="E6" s="24">
        <v>1</v>
      </c>
    </row>
    <row r="7" spans="2:5" s="22" customFormat="1" ht="14.45" customHeight="1" x14ac:dyDescent="0.25">
      <c r="B7" s="22" t="s">
        <v>279</v>
      </c>
      <c r="D7" s="181" t="s">
        <v>278</v>
      </c>
      <c r="E7" s="23">
        <v>1</v>
      </c>
    </row>
    <row r="8" spans="2:5" s="19" customFormat="1" ht="14.45" customHeight="1" x14ac:dyDescent="0.25">
      <c r="B8" s="19" t="s">
        <v>39</v>
      </c>
      <c r="D8" s="182" t="s">
        <v>211</v>
      </c>
      <c r="E8" s="24">
        <v>1</v>
      </c>
    </row>
    <row r="9" spans="2:5" s="22" customFormat="1" ht="14.45" customHeight="1" x14ac:dyDescent="0.25">
      <c r="B9" s="22" t="s">
        <v>35</v>
      </c>
      <c r="D9" s="181" t="s">
        <v>211</v>
      </c>
      <c r="E9" s="23">
        <v>1</v>
      </c>
    </row>
    <row r="10" spans="2:5" s="19" customFormat="1" ht="14.45" customHeight="1" x14ac:dyDescent="0.25">
      <c r="B10" s="19" t="s">
        <v>64</v>
      </c>
      <c r="D10" s="182" t="s">
        <v>211</v>
      </c>
      <c r="E10" s="24">
        <v>1</v>
      </c>
    </row>
    <row r="11" spans="2:5" s="22" customFormat="1" ht="14.45" customHeight="1" x14ac:dyDescent="0.25">
      <c r="B11" s="22" t="s">
        <v>65</v>
      </c>
      <c r="D11" s="181" t="s">
        <v>211</v>
      </c>
      <c r="E11" s="23">
        <v>1</v>
      </c>
    </row>
    <row r="12" spans="2:5" s="19" customFormat="1" ht="14.45" customHeight="1" x14ac:dyDescent="0.25">
      <c r="B12" s="19" t="s">
        <v>253</v>
      </c>
      <c r="D12" s="182" t="s">
        <v>211</v>
      </c>
      <c r="E12" s="24">
        <v>1</v>
      </c>
    </row>
    <row r="13" spans="2:5" s="22" customFormat="1" ht="14.45" customHeight="1" x14ac:dyDescent="0.25">
      <c r="B13" s="22" t="s">
        <v>40</v>
      </c>
      <c r="D13" s="181" t="s">
        <v>211</v>
      </c>
      <c r="E13" s="23">
        <v>1</v>
      </c>
    </row>
    <row r="14" spans="2:5" s="19" customFormat="1" ht="14.45" customHeight="1" x14ac:dyDescent="0.25">
      <c r="B14" s="19" t="s">
        <v>42</v>
      </c>
      <c r="D14" s="182" t="s">
        <v>211</v>
      </c>
      <c r="E14" s="24">
        <v>2</v>
      </c>
    </row>
    <row r="15" spans="2:5" s="22" customFormat="1" ht="14.45" customHeight="1" x14ac:dyDescent="0.25">
      <c r="B15" s="22" t="s">
        <v>41</v>
      </c>
      <c r="D15" s="181" t="s">
        <v>211</v>
      </c>
      <c r="E15" s="23">
        <v>1</v>
      </c>
    </row>
    <row r="16" spans="2:5" s="19" customFormat="1" ht="14.45" customHeight="1" x14ac:dyDescent="0.25">
      <c r="B16" s="19" t="s">
        <v>277</v>
      </c>
      <c r="D16" s="182" t="s">
        <v>206</v>
      </c>
      <c r="E16" s="24">
        <v>1</v>
      </c>
    </row>
    <row r="17" spans="1:5" s="19" customFormat="1" ht="14.45" customHeight="1" x14ac:dyDescent="0.25">
      <c r="B17" s="19" t="s">
        <v>276</v>
      </c>
      <c r="D17" s="182" t="s">
        <v>211</v>
      </c>
      <c r="E17" s="24">
        <v>1</v>
      </c>
    </row>
    <row r="18" spans="1:5" s="22" customFormat="1" ht="14.45" customHeight="1" x14ac:dyDescent="0.25">
      <c r="A18" s="22" t="s">
        <v>233</v>
      </c>
      <c r="B18" s="22" t="s">
        <v>31</v>
      </c>
      <c r="D18" s="181" t="s">
        <v>211</v>
      </c>
      <c r="E18" s="23">
        <v>2</v>
      </c>
    </row>
    <row r="19" spans="1:5" s="19" customFormat="1" ht="14.45" customHeight="1" x14ac:dyDescent="0.25">
      <c r="B19" s="19" t="s">
        <v>66</v>
      </c>
      <c r="D19" s="182" t="s">
        <v>211</v>
      </c>
      <c r="E19" s="24">
        <v>1</v>
      </c>
    </row>
    <row r="20" spans="1:5" s="22" customFormat="1" ht="14.45" customHeight="1" x14ac:dyDescent="0.25">
      <c r="B20" s="22" t="s">
        <v>43</v>
      </c>
      <c r="D20" s="181" t="s">
        <v>281</v>
      </c>
      <c r="E20" s="23">
        <v>2</v>
      </c>
    </row>
    <row r="21" spans="1:5" s="19" customFormat="1" ht="14.45" customHeight="1" x14ac:dyDescent="0.25">
      <c r="B21" s="19" t="s">
        <v>275</v>
      </c>
      <c r="D21" s="182" t="s">
        <v>211</v>
      </c>
      <c r="E21" s="24">
        <v>1</v>
      </c>
    </row>
    <row r="22" spans="1:5" s="22" customFormat="1" ht="14.45" customHeight="1" x14ac:dyDescent="0.25">
      <c r="B22" s="22" t="s">
        <v>36</v>
      </c>
      <c r="D22" s="181" t="s">
        <v>211</v>
      </c>
      <c r="E22" s="23">
        <v>1</v>
      </c>
    </row>
    <row r="23" spans="1:5" s="19" customFormat="1" ht="14.45" customHeight="1" x14ac:dyDescent="0.25">
      <c r="B23" s="19" t="s">
        <v>44</v>
      </c>
      <c r="D23" s="182" t="s">
        <v>211</v>
      </c>
      <c r="E23" s="24">
        <v>1</v>
      </c>
    </row>
    <row r="24" spans="1:5" s="22" customFormat="1" ht="14.45" customHeight="1" x14ac:dyDescent="0.25">
      <c r="B24" s="22" t="s">
        <v>45</v>
      </c>
      <c r="D24" s="181" t="s">
        <v>211</v>
      </c>
      <c r="E24" s="23">
        <v>3</v>
      </c>
    </row>
    <row r="25" spans="1:5" s="19" customFormat="1" ht="14.45" customHeight="1" x14ac:dyDescent="0.25">
      <c r="B25" s="19" t="s">
        <v>46</v>
      </c>
      <c r="D25" s="182" t="s">
        <v>211</v>
      </c>
      <c r="E25" s="24">
        <v>4</v>
      </c>
    </row>
    <row r="26" spans="1:5" s="22" customFormat="1" ht="14.45" customHeight="1" x14ac:dyDescent="0.25">
      <c r="B26" s="22" t="s">
        <v>47</v>
      </c>
      <c r="D26" s="181" t="s">
        <v>211</v>
      </c>
      <c r="E26" s="23">
        <v>2</v>
      </c>
    </row>
    <row r="27" spans="1:5" s="19" customFormat="1" ht="14.45" customHeight="1" x14ac:dyDescent="0.25">
      <c r="B27" s="19" t="s">
        <v>48</v>
      </c>
      <c r="D27" s="182" t="s">
        <v>205</v>
      </c>
      <c r="E27" s="24">
        <v>1</v>
      </c>
    </row>
    <row r="28" spans="1:5" s="22" customFormat="1" ht="14.45" customHeight="1" x14ac:dyDescent="0.25">
      <c r="B28" s="22" t="s">
        <v>49</v>
      </c>
      <c r="D28" s="181" t="s">
        <v>211</v>
      </c>
      <c r="E28" s="23">
        <v>3</v>
      </c>
    </row>
    <row r="29" spans="1:5" s="19" customFormat="1" ht="14.45" customHeight="1" x14ac:dyDescent="0.25">
      <c r="B29" s="19" t="s">
        <v>32</v>
      </c>
      <c r="D29" s="182" t="s">
        <v>211</v>
      </c>
      <c r="E29" s="24">
        <v>1</v>
      </c>
    </row>
    <row r="30" spans="1:5" s="22" customFormat="1" ht="14.45" customHeight="1" x14ac:dyDescent="0.25">
      <c r="B30" s="22" t="s">
        <v>50</v>
      </c>
      <c r="D30" s="181" t="s">
        <v>211</v>
      </c>
      <c r="E30" s="23">
        <v>2</v>
      </c>
    </row>
    <row r="31" spans="1:5" s="19" customFormat="1" ht="14.45" customHeight="1" x14ac:dyDescent="0.25">
      <c r="B31" s="19" t="s">
        <v>51</v>
      </c>
      <c r="D31" s="182"/>
      <c r="E31" s="24">
        <v>1</v>
      </c>
    </row>
    <row r="32" spans="1:5" s="22" customFormat="1" ht="14.45" customHeight="1" x14ac:dyDescent="0.25">
      <c r="B32" s="22" t="s">
        <v>52</v>
      </c>
      <c r="D32" s="181" t="s">
        <v>210</v>
      </c>
      <c r="E32" s="23">
        <v>2</v>
      </c>
    </row>
    <row r="33" spans="2:5" s="19" customFormat="1" ht="14.45" customHeight="1" x14ac:dyDescent="0.25">
      <c r="B33" s="19" t="s">
        <v>53</v>
      </c>
      <c r="D33" s="182" t="s">
        <v>211</v>
      </c>
      <c r="E33" s="24">
        <v>1</v>
      </c>
    </row>
    <row r="34" spans="2:5" s="22" customFormat="1" ht="14.45" customHeight="1" x14ac:dyDescent="0.25">
      <c r="B34" s="22" t="s">
        <v>274</v>
      </c>
      <c r="D34" s="181" t="s">
        <v>207</v>
      </c>
      <c r="E34" s="23"/>
    </row>
    <row r="35" spans="2:5" s="19" customFormat="1" ht="14.45" customHeight="1" x14ac:dyDescent="0.25">
      <c r="B35" s="19" t="s">
        <v>67</v>
      </c>
      <c r="D35" s="182" t="s">
        <v>208</v>
      </c>
      <c r="E35" s="24">
        <v>1</v>
      </c>
    </row>
    <row r="36" spans="2:5" s="22" customFormat="1" ht="14.45" customHeight="1" x14ac:dyDescent="0.25">
      <c r="B36" s="22" t="s">
        <v>54</v>
      </c>
      <c r="D36" s="181" t="s">
        <v>211</v>
      </c>
      <c r="E36" s="23">
        <v>1</v>
      </c>
    </row>
    <row r="37" spans="2:5" s="19" customFormat="1" ht="14.45" customHeight="1" x14ac:dyDescent="0.25">
      <c r="B37" s="19" t="s">
        <v>55</v>
      </c>
      <c r="D37" s="182" t="s">
        <v>211</v>
      </c>
      <c r="E37" s="24">
        <v>1</v>
      </c>
    </row>
    <row r="38" spans="2:5" s="22" customFormat="1" ht="14.45" customHeight="1" x14ac:dyDescent="0.25">
      <c r="B38" s="22" t="s">
        <v>273</v>
      </c>
      <c r="D38" s="181" t="s">
        <v>272</v>
      </c>
      <c r="E38" s="23">
        <v>1</v>
      </c>
    </row>
    <row r="39" spans="2:5" s="19" customFormat="1" ht="14.45" customHeight="1" x14ac:dyDescent="0.25">
      <c r="B39" s="19" t="s">
        <v>139</v>
      </c>
      <c r="D39" s="182" t="s">
        <v>211</v>
      </c>
      <c r="E39" s="24">
        <v>1</v>
      </c>
    </row>
    <row r="40" spans="2:5" s="22" customFormat="1" ht="14.45" customHeight="1" x14ac:dyDescent="0.25">
      <c r="B40" s="22" t="s">
        <v>271</v>
      </c>
      <c r="D40" s="181" t="s">
        <v>211</v>
      </c>
      <c r="E40" s="23"/>
    </row>
    <row r="41" spans="2:5" s="19" customFormat="1" ht="14.45" customHeight="1" x14ac:dyDescent="0.25">
      <c r="B41" s="19" t="s">
        <v>56</v>
      </c>
      <c r="D41" s="182" t="s">
        <v>211</v>
      </c>
      <c r="E41" s="24">
        <v>1</v>
      </c>
    </row>
    <row r="42" spans="2:5" s="22" customFormat="1" ht="14.45" customHeight="1" x14ac:dyDescent="0.25">
      <c r="B42" s="22" t="s">
        <v>33</v>
      </c>
      <c r="D42" s="181" t="s">
        <v>211</v>
      </c>
      <c r="E42" s="23">
        <v>1</v>
      </c>
    </row>
    <row r="43" spans="2:5" s="19" customFormat="1" ht="14.45" customHeight="1" x14ac:dyDescent="0.25">
      <c r="B43" s="19" t="s">
        <v>57</v>
      </c>
      <c r="D43" s="182" t="s">
        <v>211</v>
      </c>
      <c r="E43" s="24">
        <v>1</v>
      </c>
    </row>
    <row r="44" spans="2:5" s="22" customFormat="1" ht="14.45" customHeight="1" x14ac:dyDescent="0.25">
      <c r="B44" s="22" t="s">
        <v>270</v>
      </c>
      <c r="D44" s="181" t="s">
        <v>212</v>
      </c>
      <c r="E44" s="23">
        <v>1</v>
      </c>
    </row>
    <row r="45" spans="2:5" s="19" customFormat="1" ht="14.45" customHeight="1" x14ac:dyDescent="0.25">
      <c r="B45" s="19" t="s">
        <v>58</v>
      </c>
      <c r="D45" s="182" t="s">
        <v>211</v>
      </c>
      <c r="E45" s="24">
        <v>1</v>
      </c>
    </row>
    <row r="46" spans="2:5" s="22" customFormat="1" ht="14.45" customHeight="1" x14ac:dyDescent="0.25">
      <c r="B46" s="22" t="s">
        <v>59</v>
      </c>
      <c r="D46" s="181" t="s">
        <v>211</v>
      </c>
      <c r="E46" s="23">
        <v>1</v>
      </c>
    </row>
    <row r="47" spans="2:5" s="19" customFormat="1" ht="14.45" customHeight="1" x14ac:dyDescent="0.25">
      <c r="B47" s="19" t="s">
        <v>34</v>
      </c>
      <c r="D47" s="182" t="s">
        <v>211</v>
      </c>
      <c r="E47" s="24">
        <v>1</v>
      </c>
    </row>
    <row r="48" spans="2:5" s="22" customFormat="1" ht="14.45" customHeight="1" x14ac:dyDescent="0.25">
      <c r="B48" s="22" t="s">
        <v>60</v>
      </c>
      <c r="D48" s="181" t="s">
        <v>209</v>
      </c>
      <c r="E48" s="23">
        <v>1</v>
      </c>
    </row>
    <row r="49" spans="2:5" s="19" customFormat="1" ht="14.45" customHeight="1" x14ac:dyDescent="0.25">
      <c r="B49" s="19" t="s">
        <v>254</v>
      </c>
      <c r="D49" s="182" t="s">
        <v>282</v>
      </c>
      <c r="E49" s="24">
        <v>1</v>
      </c>
    </row>
    <row r="50" spans="2:5" s="22" customFormat="1" ht="14.45" customHeight="1" x14ac:dyDescent="0.25">
      <c r="B50" s="22" t="s">
        <v>255</v>
      </c>
      <c r="D50" s="181" t="s">
        <v>280</v>
      </c>
      <c r="E50" s="23">
        <v>1</v>
      </c>
    </row>
    <row r="51" spans="2:5" s="19" customFormat="1" ht="14.45" customHeight="1" x14ac:dyDescent="0.25">
      <c r="B51" s="19" t="s">
        <v>256</v>
      </c>
      <c r="D51" s="182" t="s">
        <v>280</v>
      </c>
      <c r="E51" s="24">
        <v>1</v>
      </c>
    </row>
    <row r="52" spans="2:5" s="22" customFormat="1" ht="14.45" customHeight="1" x14ac:dyDescent="0.25">
      <c r="B52" s="22" t="s">
        <v>257</v>
      </c>
      <c r="D52" s="181" t="s">
        <v>280</v>
      </c>
      <c r="E52" s="23">
        <v>1</v>
      </c>
    </row>
    <row r="53" spans="2:5" s="19" customFormat="1" ht="14.45" customHeight="1" x14ac:dyDescent="0.25">
      <c r="B53" s="19" t="s">
        <v>258</v>
      </c>
      <c r="D53" s="182" t="s">
        <v>280</v>
      </c>
      <c r="E53" s="24">
        <v>1</v>
      </c>
    </row>
    <row r="54" spans="2:5" s="22" customFormat="1" ht="14.45" customHeight="1" x14ac:dyDescent="0.25">
      <c r="B54" s="22" t="s">
        <v>259</v>
      </c>
      <c r="D54" s="181" t="s">
        <v>280</v>
      </c>
      <c r="E54" s="23">
        <v>1</v>
      </c>
    </row>
    <row r="55" spans="2:5" s="19" customFormat="1" ht="14.45" customHeight="1" x14ac:dyDescent="0.25">
      <c r="B55" s="19" t="s">
        <v>260</v>
      </c>
      <c r="D55" s="182" t="s">
        <v>280</v>
      </c>
      <c r="E55" s="24">
        <v>1</v>
      </c>
    </row>
    <row r="56" spans="2:5" s="22" customFormat="1" ht="14.45" customHeight="1" x14ac:dyDescent="0.25">
      <c r="B56" s="22" t="s">
        <v>261</v>
      </c>
      <c r="D56" s="181" t="s">
        <v>280</v>
      </c>
      <c r="E56" s="23">
        <v>1</v>
      </c>
    </row>
    <row r="57" spans="2:5" s="19" customFormat="1" ht="14.45" customHeight="1" x14ac:dyDescent="0.25">
      <c r="B57" s="19" t="s">
        <v>262</v>
      </c>
      <c r="D57" s="182" t="s">
        <v>280</v>
      </c>
      <c r="E57" s="24">
        <v>1</v>
      </c>
    </row>
    <row r="58" spans="2:5" s="22" customFormat="1" ht="14.45" customHeight="1" x14ac:dyDescent="0.25">
      <c r="B58" s="22" t="s">
        <v>263</v>
      </c>
      <c r="D58" s="181" t="s">
        <v>280</v>
      </c>
      <c r="E58" s="23">
        <v>1</v>
      </c>
    </row>
    <row r="59" spans="2:5" s="19" customFormat="1" ht="14.45" customHeight="1" x14ac:dyDescent="0.25">
      <c r="B59" s="19" t="s">
        <v>264</v>
      </c>
      <c r="D59" s="182" t="s">
        <v>280</v>
      </c>
      <c r="E59" s="24">
        <v>1</v>
      </c>
    </row>
    <row r="60" spans="2:5" s="22" customFormat="1" ht="14.45" customHeight="1" x14ac:dyDescent="0.25">
      <c r="B60" s="22" t="s">
        <v>265</v>
      </c>
      <c r="D60" s="181" t="s">
        <v>280</v>
      </c>
      <c r="E60" s="23">
        <v>1</v>
      </c>
    </row>
    <row r="61" spans="2:5" s="19" customFormat="1" ht="14.45" customHeight="1" x14ac:dyDescent="0.25">
      <c r="B61" s="19" t="s">
        <v>266</v>
      </c>
      <c r="D61" s="182" t="s">
        <v>280</v>
      </c>
      <c r="E61" s="24">
        <v>1</v>
      </c>
    </row>
    <row r="62" spans="2:5" s="22" customFormat="1" ht="14.45" customHeight="1" x14ac:dyDescent="0.25">
      <c r="B62" s="22" t="s">
        <v>267</v>
      </c>
      <c r="D62" s="181" t="s">
        <v>280</v>
      </c>
      <c r="E62" s="23">
        <v>1</v>
      </c>
    </row>
    <row r="63" spans="2:5" s="19" customFormat="1" ht="14.45" customHeight="1" x14ac:dyDescent="0.25">
      <c r="B63" s="19" t="s">
        <v>268</v>
      </c>
      <c r="D63" s="182" t="s">
        <v>280</v>
      </c>
      <c r="E63" s="24">
        <v>1</v>
      </c>
    </row>
    <row r="64" spans="2:5" s="22" customFormat="1" ht="14.45" customHeight="1" x14ac:dyDescent="0.25">
      <c r="B64" s="22" t="s">
        <v>269</v>
      </c>
      <c r="D64" s="181" t="s">
        <v>280</v>
      </c>
      <c r="E64" s="23">
        <v>1</v>
      </c>
    </row>
  </sheetData>
  <sheetProtection algorithmName="SHA-512" hashValue="ToF5LXn2vVByAD2BwhrGiwh7JiQW2XgrZmmGIAoifKjZSS5teamQz3QePPCrxXFhiBlW6aGh9HaORhrTUHogpA==" saltValue="8XwavFq9h9p33qQ94Ul2rw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923F-D9B8-45D0-AA89-8CD11C34D4B1}">
  <sheetPr>
    <tabColor rgb="FF203864"/>
  </sheetPr>
  <dimension ref="B1:AA15"/>
  <sheetViews>
    <sheetView showGridLines="0" workbookViewId="0">
      <selection activeCell="O11" sqref="O11"/>
    </sheetView>
  </sheetViews>
  <sheetFormatPr baseColWidth="10" defaultColWidth="11.42578125" defaultRowHeight="15" x14ac:dyDescent="0.25"/>
  <cols>
    <col min="1" max="2" width="4.42578125" customWidth="1"/>
    <col min="3" max="3" width="4.28515625" customWidth="1"/>
    <col min="4" max="4" width="29.140625" bestFit="1" customWidth="1"/>
    <col min="6" max="8" width="4.42578125" customWidth="1"/>
    <col min="12" max="14" width="4.42578125" customWidth="1"/>
    <col min="18" max="20" width="4.42578125" customWidth="1"/>
    <col min="24" max="24" width="4.42578125" customWidth="1"/>
  </cols>
  <sheetData>
    <row r="1" spans="2:27" s="100" customFormat="1" ht="33.75" customHeight="1" x14ac:dyDescent="0.25">
      <c r="B1" s="100" t="s">
        <v>149</v>
      </c>
      <c r="F1" s="134" t="s">
        <v>167</v>
      </c>
      <c r="L1" s="134" t="s">
        <v>167</v>
      </c>
      <c r="R1" s="134" t="s">
        <v>167</v>
      </c>
      <c r="X1" s="134" t="s">
        <v>167</v>
      </c>
    </row>
    <row r="2" spans="2:27" ht="9.9499999999999993" customHeight="1" thickBot="1" x14ac:dyDescent="0.3">
      <c r="E2" s="9"/>
      <c r="F2" s="9"/>
    </row>
    <row r="3" spans="2:27" s="25" customFormat="1" ht="21.75" thickBot="1" x14ac:dyDescent="0.4">
      <c r="B3" s="26" t="s">
        <v>150</v>
      </c>
      <c r="C3" s="27"/>
      <c r="D3" s="27"/>
      <c r="E3" s="28">
        <v>235</v>
      </c>
      <c r="F3" s="123"/>
      <c r="H3" s="26" t="s">
        <v>151</v>
      </c>
      <c r="I3" s="27"/>
      <c r="J3" s="27"/>
      <c r="K3" s="28">
        <v>990</v>
      </c>
      <c r="L3" s="123"/>
      <c r="N3" s="26" t="s">
        <v>152</v>
      </c>
      <c r="O3" s="27"/>
      <c r="P3" s="27"/>
      <c r="Q3" s="28">
        <v>262</v>
      </c>
      <c r="R3" s="123"/>
      <c r="T3" s="26" t="s">
        <v>229</v>
      </c>
      <c r="U3" s="27"/>
      <c r="V3" s="27"/>
      <c r="W3" s="28">
        <v>78</v>
      </c>
      <c r="X3" s="123"/>
    </row>
    <row r="4" spans="2:27" s="30" customFormat="1" ht="16.5" thickBot="1" x14ac:dyDescent="0.3">
      <c r="B4" s="31"/>
      <c r="C4" s="32" t="s">
        <v>230</v>
      </c>
      <c r="E4" s="33"/>
      <c r="F4" s="38"/>
      <c r="H4" s="31"/>
      <c r="I4" s="32" t="s">
        <v>154</v>
      </c>
      <c r="K4" s="33"/>
      <c r="L4" s="38"/>
      <c r="N4" s="31"/>
      <c r="O4" s="32" t="s">
        <v>155</v>
      </c>
      <c r="Q4" s="33"/>
      <c r="T4" s="31"/>
      <c r="U4" s="32" t="s">
        <v>231</v>
      </c>
      <c r="W4" s="33"/>
      <c r="X4" s="38"/>
    </row>
    <row r="5" spans="2:27" s="30" customFormat="1" ht="16.5" thickBot="1" x14ac:dyDescent="0.3">
      <c r="B5" s="31"/>
      <c r="C5" s="32" t="s">
        <v>232</v>
      </c>
      <c r="E5" s="33"/>
      <c r="F5" s="38"/>
      <c r="H5" s="31"/>
      <c r="I5" s="32" t="s">
        <v>240</v>
      </c>
      <c r="K5" s="33"/>
      <c r="L5" s="38"/>
      <c r="N5" s="34"/>
      <c r="O5" s="35" t="s">
        <v>156</v>
      </c>
      <c r="P5" s="36"/>
      <c r="Q5" s="37"/>
      <c r="T5" s="190"/>
      <c r="U5" s="191"/>
      <c r="V5" s="190"/>
      <c r="W5" s="192"/>
      <c r="X5" s="38"/>
    </row>
    <row r="6" spans="2:27" s="30" customFormat="1" ht="16.5" thickBot="1" x14ac:dyDescent="0.3">
      <c r="B6" s="34"/>
      <c r="C6" s="35" t="s">
        <v>153</v>
      </c>
      <c r="D6" s="36"/>
      <c r="E6" s="37"/>
      <c r="F6" s="38"/>
      <c r="H6" s="34"/>
      <c r="I6" s="35" t="s">
        <v>241</v>
      </c>
      <c r="J6" s="36"/>
      <c r="K6" s="37"/>
      <c r="L6" s="38"/>
      <c r="U6" s="32"/>
      <c r="W6" s="38"/>
      <c r="X6" s="38"/>
    </row>
    <row r="7" spans="2:27" s="30" customFormat="1" ht="15.75" x14ac:dyDescent="0.25">
      <c r="B7" s="190"/>
      <c r="C7" s="191"/>
      <c r="D7" s="190"/>
      <c r="E7" s="192"/>
      <c r="F7" s="38"/>
    </row>
    <row r="8" spans="2:27" s="25" customFormat="1" ht="9.9499999999999993" customHeight="1" x14ac:dyDescent="0.35">
      <c r="E8" s="29"/>
      <c r="F8" s="29"/>
    </row>
    <row r="9" spans="2:27" s="18" customFormat="1" ht="29.25" x14ac:dyDescent="0.35">
      <c r="B9" s="18" t="s">
        <v>122</v>
      </c>
      <c r="D9" s="122"/>
      <c r="E9" s="208"/>
      <c r="F9" s="208"/>
      <c r="G9" s="208"/>
      <c r="Y9" s="189">
        <f>R3*Q3+L3*K3+F3*E3+X3*W3</f>
        <v>0</v>
      </c>
      <c r="Z9" s="189"/>
      <c r="AA9" s="189"/>
    </row>
    <row r="10" spans="2:27" s="25" customFormat="1" ht="21" x14ac:dyDescent="0.35"/>
    <row r="11" spans="2:27" s="25" customFormat="1" ht="21" x14ac:dyDescent="0.35"/>
    <row r="15" spans="2:27" ht="15.75" x14ac:dyDescent="0.25">
      <c r="B15" s="30"/>
      <c r="C15" s="32"/>
      <c r="D15" s="30"/>
      <c r="E15" s="38"/>
    </row>
  </sheetData>
  <sheetProtection algorithmName="SHA-512" hashValue="hqZhBwIgFZq6tWHMIvckXFN7BnRNtpwUD7astFH8vpIk8vZqwG8vzI6567tGDdkK6wMv4sAySj6MVOjyl7bC0g==" saltValue="ZOV2UUeaN2xx3m8dlXs6ww==" spinCount="100000" sheet="1" objects="1" scenarios="1"/>
  <mergeCells count="1">
    <mergeCell ref="E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Récapitulatif</vt:lpstr>
      <vt:lpstr>Préparation de coque</vt:lpstr>
      <vt:lpstr>Electronique</vt:lpstr>
      <vt:lpstr>Electrique</vt:lpstr>
      <vt:lpstr>Voiles</vt:lpstr>
      <vt:lpstr>Matelotage</vt:lpstr>
      <vt:lpstr>Sécurité</vt:lpstr>
      <vt:lpstr>Bailles &amp; Rangements</vt:lpstr>
      <vt:lpstr>Récapitulatif!Zone_d_impression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BE-TechnologieMarine</dc:creator>
  <cp:lastModifiedBy>BE Technologie Marine</cp:lastModifiedBy>
  <cp:lastPrinted>2023-01-31T13:24:55Z</cp:lastPrinted>
  <dcterms:created xsi:type="dcterms:W3CDTF">2015-06-05T18:19:34Z</dcterms:created>
  <dcterms:modified xsi:type="dcterms:W3CDTF">2023-03-06T08:41:44Z</dcterms:modified>
</cp:coreProperties>
</file>